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4" sheetId="37" r:id="rId1"/>
    <sheet name="2023" sheetId="36" r:id="rId2"/>
    <sheet name="2022" sheetId="35" r:id="rId3"/>
  </sheets>
  <definedNames>
    <definedName name="_xlnm.Print_Area" localSheetId="2">'2022'!$A$1:$E$30</definedName>
    <definedName name="_xlnm.Print_Area" localSheetId="1">'2023'!$A$1:$E$31</definedName>
    <definedName name="_xlnm.Print_Area" localSheetId="0">'2024'!$A$1:$E$32</definedName>
  </definedNames>
  <calcPr calcId="125725"/>
</workbook>
</file>

<file path=xl/calcChain.xml><?xml version="1.0" encoding="utf-8"?>
<calcChain xmlns="http://schemas.openxmlformats.org/spreadsheetml/2006/main">
  <c r="CF5" i="37"/>
  <c r="BP5"/>
  <c r="AL26" l="1"/>
  <c r="CN25"/>
  <c r="CS25" s="1"/>
  <c r="CL25"/>
  <c r="CR25" s="1"/>
  <c r="CI25"/>
  <c r="CH25"/>
  <c r="CF25"/>
  <c r="CA25"/>
  <c r="BZ25"/>
  <c r="BX25"/>
  <c r="BS25"/>
  <c r="BR25"/>
  <c r="BP25"/>
  <c r="BK25"/>
  <c r="BJ25"/>
  <c r="BH25"/>
  <c r="BC25"/>
  <c r="BB25"/>
  <c r="AZ25"/>
  <c r="AU25"/>
  <c r="AT25"/>
  <c r="AR25"/>
  <c r="AM25"/>
  <c r="AL25"/>
  <c r="AJ25"/>
  <c r="AE25"/>
  <c r="AD25"/>
  <c r="AB25"/>
  <c r="W25"/>
  <c r="V25"/>
  <c r="T25"/>
  <c r="O25"/>
  <c r="N25"/>
  <c r="L25"/>
  <c r="I25"/>
  <c r="BP11"/>
  <c r="CM25" l="1"/>
  <c r="CT25"/>
  <c r="CO25"/>
  <c r="P25"/>
  <c r="X25"/>
  <c r="AF25"/>
  <c r="AN25"/>
  <c r="AV25"/>
  <c r="BD25"/>
  <c r="BL25"/>
  <c r="BT25"/>
  <c r="CB25"/>
  <c r="CJ25"/>
  <c r="CP25"/>
  <c r="BP20"/>
  <c r="CF19"/>
  <c r="CF18"/>
  <c r="CE31" l="1"/>
  <c r="CD31"/>
  <c r="CD32" s="1"/>
  <c r="BW31"/>
  <c r="BV31"/>
  <c r="BV32" s="1"/>
  <c r="BO31"/>
  <c r="BN31"/>
  <c r="BN32" s="1"/>
  <c r="BG31"/>
  <c r="BF31"/>
  <c r="BF32" s="1"/>
  <c r="AY31"/>
  <c r="BA5" s="1"/>
  <c r="AX31"/>
  <c r="AX32" s="1"/>
  <c r="AQ31"/>
  <c r="AP31"/>
  <c r="AP32" s="1"/>
  <c r="AI31"/>
  <c r="AH31"/>
  <c r="AH32" s="1"/>
  <c r="AA31"/>
  <c r="Z31"/>
  <c r="Z32" s="1"/>
  <c r="S31"/>
  <c r="R31"/>
  <c r="R32" s="1"/>
  <c r="K31"/>
  <c r="J31"/>
  <c r="J32" s="1"/>
  <c r="CN30"/>
  <c r="CO30" s="1"/>
  <c r="CL30"/>
  <c r="CR30" s="1"/>
  <c r="CI30"/>
  <c r="CH30"/>
  <c r="CF30"/>
  <c r="CA30"/>
  <c r="BZ30"/>
  <c r="BX30"/>
  <c r="BS30"/>
  <c r="BR30"/>
  <c r="BP30"/>
  <c r="BK30"/>
  <c r="BJ30"/>
  <c r="BH30"/>
  <c r="BC30"/>
  <c r="BB30"/>
  <c r="AZ30"/>
  <c r="AU30"/>
  <c r="AT30"/>
  <c r="AR30"/>
  <c r="AM30"/>
  <c r="AL30"/>
  <c r="AJ30"/>
  <c r="AE30"/>
  <c r="AD30"/>
  <c r="AB30"/>
  <c r="W30"/>
  <c r="V30"/>
  <c r="T30"/>
  <c r="O30"/>
  <c r="N30"/>
  <c r="L30"/>
  <c r="I30"/>
  <c r="CN29"/>
  <c r="CS29" s="1"/>
  <c r="CL29"/>
  <c r="CM29" s="1"/>
  <c r="CI29"/>
  <c r="CH29"/>
  <c r="CF29"/>
  <c r="CA29"/>
  <c r="BZ29"/>
  <c r="BX29"/>
  <c r="BS29"/>
  <c r="BR29"/>
  <c r="BP29"/>
  <c r="BK29"/>
  <c r="BJ29"/>
  <c r="BH29"/>
  <c r="BC29"/>
  <c r="BB29"/>
  <c r="AZ29"/>
  <c r="AU29"/>
  <c r="AT29"/>
  <c r="AR29"/>
  <c r="AM29"/>
  <c r="AL29"/>
  <c r="AJ29"/>
  <c r="AE29"/>
  <c r="AD29"/>
  <c r="AB29"/>
  <c r="W29"/>
  <c r="V29"/>
  <c r="T29"/>
  <c r="O29"/>
  <c r="N29"/>
  <c r="L29"/>
  <c r="I29"/>
  <c r="CN28"/>
  <c r="CS28" s="1"/>
  <c r="CL28"/>
  <c r="CR28" s="1"/>
  <c r="CI28"/>
  <c r="CH28"/>
  <c r="CF28"/>
  <c r="CA28"/>
  <c r="BZ28"/>
  <c r="BX28"/>
  <c r="BS28"/>
  <c r="BR28"/>
  <c r="BP28"/>
  <c r="BK28"/>
  <c r="BJ28"/>
  <c r="BH28"/>
  <c r="BC28"/>
  <c r="BB28"/>
  <c r="AZ28"/>
  <c r="AU28"/>
  <c r="AT28"/>
  <c r="AR28"/>
  <c r="AM28"/>
  <c r="AL28"/>
  <c r="AJ28"/>
  <c r="AE28"/>
  <c r="AD28"/>
  <c r="AB28"/>
  <c r="W28"/>
  <c r="V28"/>
  <c r="T28"/>
  <c r="O28"/>
  <c r="N28"/>
  <c r="L28"/>
  <c r="I28"/>
  <c r="CN27"/>
  <c r="CO27" s="1"/>
  <c r="CL27"/>
  <c r="CR27" s="1"/>
  <c r="CI27"/>
  <c r="CH27"/>
  <c r="CF27"/>
  <c r="CA27"/>
  <c r="BZ27"/>
  <c r="BX27"/>
  <c r="BS27"/>
  <c r="BR27"/>
  <c r="BP27"/>
  <c r="BK27"/>
  <c r="BJ27"/>
  <c r="BH27"/>
  <c r="BC27"/>
  <c r="BB27"/>
  <c r="AZ27"/>
  <c r="AU27"/>
  <c r="AT27"/>
  <c r="AR27"/>
  <c r="AM27"/>
  <c r="AL27"/>
  <c r="AJ27"/>
  <c r="AE27"/>
  <c r="AD27"/>
  <c r="AB27"/>
  <c r="W27"/>
  <c r="V27"/>
  <c r="T27"/>
  <c r="O27"/>
  <c r="N27"/>
  <c r="L27"/>
  <c r="I27"/>
  <c r="CN26"/>
  <c r="CL26"/>
  <c r="CI26"/>
  <c r="CH26"/>
  <c r="CF26"/>
  <c r="CA26"/>
  <c r="BZ26"/>
  <c r="BX26"/>
  <c r="BS26"/>
  <c r="BR26"/>
  <c r="BK26"/>
  <c r="BJ26"/>
  <c r="BH26"/>
  <c r="BC26"/>
  <c r="BB26"/>
  <c r="AZ26"/>
  <c r="AU26"/>
  <c r="AT26"/>
  <c r="AR26"/>
  <c r="AM26"/>
  <c r="AE26"/>
  <c r="W26"/>
  <c r="V26"/>
  <c r="T26"/>
  <c r="O26"/>
  <c r="N26"/>
  <c r="L26"/>
  <c r="I26"/>
  <c r="CN24"/>
  <c r="CL24"/>
  <c r="CR24" s="1"/>
  <c r="CI24"/>
  <c r="CH24"/>
  <c r="CF24"/>
  <c r="CA24"/>
  <c r="BZ24"/>
  <c r="BX24"/>
  <c r="BS24"/>
  <c r="BR24"/>
  <c r="BP24"/>
  <c r="BK24"/>
  <c r="BJ24"/>
  <c r="BH24"/>
  <c r="BC24"/>
  <c r="BB24"/>
  <c r="AZ24"/>
  <c r="AU24"/>
  <c r="AT24"/>
  <c r="AR24"/>
  <c r="AM24"/>
  <c r="AL24"/>
  <c r="AJ24"/>
  <c r="AE24"/>
  <c r="AD24"/>
  <c r="AB24"/>
  <c r="W24"/>
  <c r="V24"/>
  <c r="T24"/>
  <c r="O24"/>
  <c r="N24"/>
  <c r="L24"/>
  <c r="I24"/>
  <c r="CN23"/>
  <c r="CL23"/>
  <c r="CR23" s="1"/>
  <c r="CI23"/>
  <c r="CH23"/>
  <c r="CF23"/>
  <c r="CA23"/>
  <c r="BZ23"/>
  <c r="BX23"/>
  <c r="BS23"/>
  <c r="BR23"/>
  <c r="BP23"/>
  <c r="BK23"/>
  <c r="BJ23"/>
  <c r="BH23"/>
  <c r="BC23"/>
  <c r="BB23"/>
  <c r="AZ23"/>
  <c r="AU23"/>
  <c r="AT23"/>
  <c r="AR23"/>
  <c r="AM23"/>
  <c r="AL23"/>
  <c r="AJ23"/>
  <c r="AE23"/>
  <c r="AD23"/>
  <c r="AB23"/>
  <c r="W23"/>
  <c r="V23"/>
  <c r="T23"/>
  <c r="O23"/>
  <c r="N23"/>
  <c r="L23"/>
  <c r="I23"/>
  <c r="CN22"/>
  <c r="CS22" s="1"/>
  <c r="CL22"/>
  <c r="CR22" s="1"/>
  <c r="CI22"/>
  <c r="CH22"/>
  <c r="CF22"/>
  <c r="CA22"/>
  <c r="BZ22"/>
  <c r="BX22"/>
  <c r="BS22"/>
  <c r="BR22"/>
  <c r="BP22"/>
  <c r="BK22"/>
  <c r="BJ22"/>
  <c r="BH22"/>
  <c r="BC22"/>
  <c r="BB22"/>
  <c r="AZ22"/>
  <c r="AU22"/>
  <c r="AT22"/>
  <c r="AR22"/>
  <c r="AM22"/>
  <c r="AL22"/>
  <c r="AJ22"/>
  <c r="AE22"/>
  <c r="AD22"/>
  <c r="AB22"/>
  <c r="W22"/>
  <c r="V22"/>
  <c r="T22"/>
  <c r="O22"/>
  <c r="N22"/>
  <c r="L22"/>
  <c r="I22"/>
  <c r="CN21"/>
  <c r="CL21"/>
  <c r="CR21" s="1"/>
  <c r="CI21"/>
  <c r="CH21"/>
  <c r="CF21"/>
  <c r="CA21"/>
  <c r="BZ21"/>
  <c r="BX21"/>
  <c r="BS21"/>
  <c r="BR21"/>
  <c r="BP21"/>
  <c r="BK21"/>
  <c r="BJ21"/>
  <c r="BH21"/>
  <c r="BC21"/>
  <c r="BB21"/>
  <c r="AZ21"/>
  <c r="AU21"/>
  <c r="AT21"/>
  <c r="AR21"/>
  <c r="AM21"/>
  <c r="AL21"/>
  <c r="AJ21"/>
  <c r="AE21"/>
  <c r="AD21"/>
  <c r="AB21"/>
  <c r="W21"/>
  <c r="V21"/>
  <c r="T21"/>
  <c r="O21"/>
  <c r="N21"/>
  <c r="L21"/>
  <c r="I21"/>
  <c r="CN20"/>
  <c r="CS20" s="1"/>
  <c r="CL20"/>
  <c r="CR20" s="1"/>
  <c r="CI20"/>
  <c r="CH20"/>
  <c r="CF20"/>
  <c r="CA20"/>
  <c r="BZ20"/>
  <c r="BX20"/>
  <c r="BS20"/>
  <c r="BR20"/>
  <c r="BK20"/>
  <c r="BJ20"/>
  <c r="BH20"/>
  <c r="BC20"/>
  <c r="BB20"/>
  <c r="AZ20"/>
  <c r="AU20"/>
  <c r="AT20"/>
  <c r="AR20"/>
  <c r="AM20"/>
  <c r="AL20"/>
  <c r="AJ20"/>
  <c r="AE20"/>
  <c r="AD20"/>
  <c r="AB20"/>
  <c r="W20"/>
  <c r="V20"/>
  <c r="T20"/>
  <c r="O20"/>
  <c r="N20"/>
  <c r="L20"/>
  <c r="I20"/>
  <c r="CN19"/>
  <c r="CS19" s="1"/>
  <c r="CL19"/>
  <c r="CR19" s="1"/>
  <c r="CI19"/>
  <c r="CH19"/>
  <c r="CA19"/>
  <c r="BZ19"/>
  <c r="BX19"/>
  <c r="BS19"/>
  <c r="BR19"/>
  <c r="BP19"/>
  <c r="BK19"/>
  <c r="BJ19"/>
  <c r="BH19"/>
  <c r="BC19"/>
  <c r="BB19"/>
  <c r="AZ19"/>
  <c r="AU19"/>
  <c r="AT19"/>
  <c r="AR19"/>
  <c r="AM19"/>
  <c r="AL19"/>
  <c r="AJ19"/>
  <c r="AE19"/>
  <c r="AD19"/>
  <c r="AB19"/>
  <c r="W19"/>
  <c r="V19"/>
  <c r="T19"/>
  <c r="O19"/>
  <c r="N19"/>
  <c r="L19"/>
  <c r="I19"/>
  <c r="CN18"/>
  <c r="CL18"/>
  <c r="CR18" s="1"/>
  <c r="CI18"/>
  <c r="CH18"/>
  <c r="CA18"/>
  <c r="BZ18"/>
  <c r="BX18"/>
  <c r="BS18"/>
  <c r="BR18"/>
  <c r="BP18"/>
  <c r="BK18"/>
  <c r="BJ18"/>
  <c r="BH18"/>
  <c r="BC18"/>
  <c r="BB18"/>
  <c r="AZ18"/>
  <c r="AU18"/>
  <c r="AT18"/>
  <c r="AR18"/>
  <c r="AM18"/>
  <c r="AL18"/>
  <c r="AJ18"/>
  <c r="AE18"/>
  <c r="AD18"/>
  <c r="AB18"/>
  <c r="W18"/>
  <c r="V18"/>
  <c r="T18"/>
  <c r="O18"/>
  <c r="N18"/>
  <c r="L18"/>
  <c r="I18"/>
  <c r="CN17"/>
  <c r="CL17"/>
  <c r="CR17" s="1"/>
  <c r="CI17"/>
  <c r="CH17"/>
  <c r="CF17"/>
  <c r="CA17"/>
  <c r="BZ17"/>
  <c r="BX17"/>
  <c r="BS17"/>
  <c r="BR17"/>
  <c r="BP17"/>
  <c r="BK17"/>
  <c r="BJ17"/>
  <c r="BH17"/>
  <c r="BC17"/>
  <c r="BB17"/>
  <c r="AZ17"/>
  <c r="AU17"/>
  <c r="AT17"/>
  <c r="AR17"/>
  <c r="AM17"/>
  <c r="AL17"/>
  <c r="AJ17"/>
  <c r="AE17"/>
  <c r="AD17"/>
  <c r="AB17"/>
  <c r="W17"/>
  <c r="V17"/>
  <c r="T17"/>
  <c r="O17"/>
  <c r="N17"/>
  <c r="L17"/>
  <c r="I17"/>
  <c r="CN16"/>
  <c r="CL16"/>
  <c r="CR16" s="1"/>
  <c r="CI16"/>
  <c r="CH16"/>
  <c r="CF16"/>
  <c r="CA16"/>
  <c r="BZ16"/>
  <c r="BX16"/>
  <c r="BS16"/>
  <c r="BR16"/>
  <c r="BP16"/>
  <c r="BK16"/>
  <c r="BJ16"/>
  <c r="BH16"/>
  <c r="BC16"/>
  <c r="BB16"/>
  <c r="AZ16"/>
  <c r="AU16"/>
  <c r="AT16"/>
  <c r="AR16"/>
  <c r="AM16"/>
  <c r="AL16"/>
  <c r="AJ16"/>
  <c r="AE16"/>
  <c r="AD16"/>
  <c r="AB16"/>
  <c r="W16"/>
  <c r="V16"/>
  <c r="T16"/>
  <c r="O16"/>
  <c r="N16"/>
  <c r="L16"/>
  <c r="I16"/>
  <c r="CS15"/>
  <c r="CO15"/>
  <c r="CL15"/>
  <c r="CP15" s="1"/>
  <c r="CI15"/>
  <c r="CH15"/>
  <c r="CF15"/>
  <c r="CA15"/>
  <c r="BZ15"/>
  <c r="BX15"/>
  <c r="BS15"/>
  <c r="BR15"/>
  <c r="BP15"/>
  <c r="BK15"/>
  <c r="BJ15"/>
  <c r="BH15"/>
  <c r="BC15"/>
  <c r="BB15"/>
  <c r="AZ15"/>
  <c r="AU15"/>
  <c r="AT15"/>
  <c r="AR15"/>
  <c r="AM15"/>
  <c r="AL15"/>
  <c r="AJ15"/>
  <c r="AE15"/>
  <c r="AD15"/>
  <c r="AB15"/>
  <c r="W15"/>
  <c r="V15"/>
  <c r="T15"/>
  <c r="O15"/>
  <c r="N15"/>
  <c r="L15"/>
  <c r="I15"/>
  <c r="CN14"/>
  <c r="CS14" s="1"/>
  <c r="CL14"/>
  <c r="CR14" s="1"/>
  <c r="CI14"/>
  <c r="CH14"/>
  <c r="CF14"/>
  <c r="CA14"/>
  <c r="BZ14"/>
  <c r="BX14"/>
  <c r="BS14"/>
  <c r="BR14"/>
  <c r="BP14"/>
  <c r="BK14"/>
  <c r="BJ14"/>
  <c r="BH14"/>
  <c r="BC14"/>
  <c r="BB14"/>
  <c r="AZ14"/>
  <c r="AU14"/>
  <c r="AT14"/>
  <c r="AR14"/>
  <c r="AM14"/>
  <c r="AL14"/>
  <c r="AJ14"/>
  <c r="AE14"/>
  <c r="AD14"/>
  <c r="AB14"/>
  <c r="W14"/>
  <c r="V14"/>
  <c r="T14"/>
  <c r="O14"/>
  <c r="N14"/>
  <c r="L14"/>
  <c r="I14"/>
  <c r="CN13"/>
  <c r="CS13" s="1"/>
  <c r="CL13"/>
  <c r="CR13" s="1"/>
  <c r="CI13"/>
  <c r="CH13"/>
  <c r="CF13"/>
  <c r="CA13"/>
  <c r="BZ13"/>
  <c r="BX13"/>
  <c r="BS13"/>
  <c r="BR13"/>
  <c r="BP13"/>
  <c r="BK13"/>
  <c r="BJ13"/>
  <c r="BH13"/>
  <c r="BC13"/>
  <c r="BB13"/>
  <c r="AZ13"/>
  <c r="AU13"/>
  <c r="AT13"/>
  <c r="AR13"/>
  <c r="AM13"/>
  <c r="AL13"/>
  <c r="AJ13"/>
  <c r="AE13"/>
  <c r="AD13"/>
  <c r="AB13"/>
  <c r="W13"/>
  <c r="V13"/>
  <c r="T13"/>
  <c r="O13"/>
  <c r="N13"/>
  <c r="L13"/>
  <c r="I13"/>
  <c r="CN12"/>
  <c r="CS12" s="1"/>
  <c r="CL12"/>
  <c r="CR12" s="1"/>
  <c r="CI12"/>
  <c r="CH12"/>
  <c r="CF12"/>
  <c r="CA12"/>
  <c r="BZ12"/>
  <c r="BX12"/>
  <c r="BS12"/>
  <c r="BR12"/>
  <c r="BP12"/>
  <c r="BK12"/>
  <c r="BJ12"/>
  <c r="BH12"/>
  <c r="BC12"/>
  <c r="BB12"/>
  <c r="AZ12"/>
  <c r="AU12"/>
  <c r="AT12"/>
  <c r="AR12"/>
  <c r="AM12"/>
  <c r="AL12"/>
  <c r="AJ12"/>
  <c r="AE12"/>
  <c r="AD12"/>
  <c r="AB12"/>
  <c r="W12"/>
  <c r="V12"/>
  <c r="T12"/>
  <c r="O12"/>
  <c r="N12"/>
  <c r="L12"/>
  <c r="I12"/>
  <c r="CN11"/>
  <c r="CS11" s="1"/>
  <c r="CL11"/>
  <c r="CR11" s="1"/>
  <c r="CI11"/>
  <c r="CH11"/>
  <c r="CF11"/>
  <c r="CA11"/>
  <c r="BZ11"/>
  <c r="BX11"/>
  <c r="BS11"/>
  <c r="BR11"/>
  <c r="BK11"/>
  <c r="BJ11"/>
  <c r="BH11"/>
  <c r="BC11"/>
  <c r="BB11"/>
  <c r="AZ11"/>
  <c r="AU11"/>
  <c r="AT11"/>
  <c r="AR11"/>
  <c r="AM11"/>
  <c r="AL11"/>
  <c r="AJ11"/>
  <c r="AE11"/>
  <c r="AD11"/>
  <c r="AB11"/>
  <c r="W11"/>
  <c r="V11"/>
  <c r="T11"/>
  <c r="O11"/>
  <c r="N11"/>
  <c r="L11"/>
  <c r="I11"/>
  <c r="CN10"/>
  <c r="CS10" s="1"/>
  <c r="CL10"/>
  <c r="CR10" s="1"/>
  <c r="CI10"/>
  <c r="CH10"/>
  <c r="CF10"/>
  <c r="CA10"/>
  <c r="BZ10"/>
  <c r="BX10"/>
  <c r="BS10"/>
  <c r="BR10"/>
  <c r="BP10"/>
  <c r="BK10"/>
  <c r="BJ10"/>
  <c r="BH10"/>
  <c r="BC10"/>
  <c r="BB10"/>
  <c r="AZ10"/>
  <c r="AU10"/>
  <c r="AT10"/>
  <c r="AR10"/>
  <c r="AM10"/>
  <c r="AL10"/>
  <c r="AJ10"/>
  <c r="AE10"/>
  <c r="AD10"/>
  <c r="AB10"/>
  <c r="W10"/>
  <c r="V10"/>
  <c r="T10"/>
  <c r="O10"/>
  <c r="N10"/>
  <c r="L10"/>
  <c r="I10"/>
  <c r="CN9"/>
  <c r="CS9" s="1"/>
  <c r="CL9"/>
  <c r="CR9" s="1"/>
  <c r="CI9"/>
  <c r="CH9"/>
  <c r="CF9"/>
  <c r="CA9"/>
  <c r="BZ9"/>
  <c r="BX9"/>
  <c r="BS9"/>
  <c r="BR9"/>
  <c r="BP9"/>
  <c r="BK9"/>
  <c r="BJ9"/>
  <c r="BH9"/>
  <c r="BC9"/>
  <c r="BB9"/>
  <c r="AZ9"/>
  <c r="AU9"/>
  <c r="AT9"/>
  <c r="AR9"/>
  <c r="AM9"/>
  <c r="AL9"/>
  <c r="AJ9"/>
  <c r="AE9"/>
  <c r="AD9"/>
  <c r="AB9"/>
  <c r="W9"/>
  <c r="V9"/>
  <c r="T9"/>
  <c r="O9"/>
  <c r="N9"/>
  <c r="L9"/>
  <c r="I9"/>
  <c r="CN8"/>
  <c r="CL8"/>
  <c r="CR8" s="1"/>
  <c r="CI8"/>
  <c r="CH8"/>
  <c r="CF8"/>
  <c r="CA8"/>
  <c r="BZ8"/>
  <c r="BX8"/>
  <c r="BS8"/>
  <c r="BR8"/>
  <c r="BP8"/>
  <c r="BK8"/>
  <c r="BJ8"/>
  <c r="BH8"/>
  <c r="BC8"/>
  <c r="BB8"/>
  <c r="AZ8"/>
  <c r="AU8"/>
  <c r="AT8"/>
  <c r="AR8"/>
  <c r="AM8"/>
  <c r="AL8"/>
  <c r="AJ8"/>
  <c r="AE8"/>
  <c r="AD8"/>
  <c r="AB8"/>
  <c r="W8"/>
  <c r="V8"/>
  <c r="T8"/>
  <c r="O8"/>
  <c r="N8"/>
  <c r="L8"/>
  <c r="I8"/>
  <c r="CN7"/>
  <c r="CL7"/>
  <c r="CI7"/>
  <c r="CH7"/>
  <c r="CF7"/>
  <c r="CA7"/>
  <c r="BZ7"/>
  <c r="BX7"/>
  <c r="BS7"/>
  <c r="BR7"/>
  <c r="BP7"/>
  <c r="BK7"/>
  <c r="BJ7"/>
  <c r="BH7"/>
  <c r="BC7"/>
  <c r="BB7"/>
  <c r="AZ7"/>
  <c r="AU7"/>
  <c r="AT7"/>
  <c r="AR7"/>
  <c r="AM7"/>
  <c r="AL7"/>
  <c r="AJ7"/>
  <c r="AE7"/>
  <c r="AD7"/>
  <c r="AB7"/>
  <c r="W7"/>
  <c r="V7"/>
  <c r="T7"/>
  <c r="O7"/>
  <c r="N7"/>
  <c r="L7"/>
  <c r="I7"/>
  <c r="CN6"/>
  <c r="CL6"/>
  <c r="CR6" s="1"/>
  <c r="CI6"/>
  <c r="CH6"/>
  <c r="CF6"/>
  <c r="CA6"/>
  <c r="BZ6"/>
  <c r="BX6"/>
  <c r="BS6"/>
  <c r="BR6"/>
  <c r="BP6"/>
  <c r="BK6"/>
  <c r="BJ6"/>
  <c r="BH6"/>
  <c r="BC6"/>
  <c r="BB6"/>
  <c r="AZ6"/>
  <c r="AU6"/>
  <c r="AT6"/>
  <c r="AR6"/>
  <c r="AM6"/>
  <c r="AL6"/>
  <c r="AJ6"/>
  <c r="AE6"/>
  <c r="AD6"/>
  <c r="AB6"/>
  <c r="W6"/>
  <c r="V6"/>
  <c r="T6"/>
  <c r="O6"/>
  <c r="N6"/>
  <c r="L6"/>
  <c r="I6"/>
  <c r="CN5"/>
  <c r="CL5"/>
  <c r="CI5"/>
  <c r="CH5"/>
  <c r="CA5"/>
  <c r="BZ5"/>
  <c r="BX5"/>
  <c r="BS5"/>
  <c r="BR5"/>
  <c r="BK5"/>
  <c r="BJ5"/>
  <c r="BH5"/>
  <c r="BC5"/>
  <c r="BB5"/>
  <c r="AZ5"/>
  <c r="AU5"/>
  <c r="AT5"/>
  <c r="AM5"/>
  <c r="AL5"/>
  <c r="AE5"/>
  <c r="AD5"/>
  <c r="W5"/>
  <c r="V5"/>
  <c r="O5"/>
  <c r="N5"/>
  <c r="I5"/>
  <c r="AJ31" l="1"/>
  <c r="AJ32" s="1"/>
  <c r="CT9"/>
  <c r="CT12"/>
  <c r="CT14"/>
  <c r="X5"/>
  <c r="BX31"/>
  <c r="BX32" s="1"/>
  <c r="BL30"/>
  <c r="CB30"/>
  <c r="L31"/>
  <c r="L32" s="1"/>
  <c r="BH31"/>
  <c r="BH32" s="1"/>
  <c r="T31"/>
  <c r="T32" s="1"/>
  <c r="W31"/>
  <c r="AM31"/>
  <c r="AO25" s="1"/>
  <c r="AT31"/>
  <c r="AT32" s="1"/>
  <c r="BC31"/>
  <c r="BE25" s="1"/>
  <c r="BP31"/>
  <c r="BP32" s="1"/>
  <c r="BS31"/>
  <c r="BU25" s="1"/>
  <c r="CF31"/>
  <c r="CF32" s="1"/>
  <c r="BD7"/>
  <c r="BT7"/>
  <c r="CJ7"/>
  <c r="BL8"/>
  <c r="CB8"/>
  <c r="CT10"/>
  <c r="CT11"/>
  <c r="CT13"/>
  <c r="X16"/>
  <c r="AN16"/>
  <c r="BD16"/>
  <c r="AV17"/>
  <c r="X18"/>
  <c r="BD18"/>
  <c r="X19"/>
  <c r="BD19"/>
  <c r="BT19"/>
  <c r="CT19"/>
  <c r="P20"/>
  <c r="AV20"/>
  <c r="BT20"/>
  <c r="CT20"/>
  <c r="BD21"/>
  <c r="AV22"/>
  <c r="CT22"/>
  <c r="AF24"/>
  <c r="BD26"/>
  <c r="BL27"/>
  <c r="CB27"/>
  <c r="BD28"/>
  <c r="CJ28"/>
  <c r="CT28"/>
  <c r="BD29"/>
  <c r="CR5"/>
  <c r="CM5"/>
  <c r="CO26"/>
  <c r="CS26"/>
  <c r="CO5"/>
  <c r="CS5"/>
  <c r="CS23"/>
  <c r="CP23"/>
  <c r="AB31"/>
  <c r="AB32" s="1"/>
  <c r="AF5"/>
  <c r="AV5"/>
  <c r="BE5"/>
  <c r="BT5"/>
  <c r="CJ5"/>
  <c r="O31"/>
  <c r="AE31"/>
  <c r="AG25" s="1"/>
  <c r="AL31"/>
  <c r="AL32" s="1"/>
  <c r="BK31"/>
  <c r="BM25" s="1"/>
  <c r="CA31"/>
  <c r="P7"/>
  <c r="AF7"/>
  <c r="AV7"/>
  <c r="BL7"/>
  <c r="CB7"/>
  <c r="AN8"/>
  <c r="BD8"/>
  <c r="BT8"/>
  <c r="CJ8"/>
  <c r="P16"/>
  <c r="AF16"/>
  <c r="AV16"/>
  <c r="BD17"/>
  <c r="P18"/>
  <c r="BL18"/>
  <c r="AF19"/>
  <c r="CB19"/>
  <c r="CJ19"/>
  <c r="X20"/>
  <c r="AN20"/>
  <c r="BD20"/>
  <c r="CB20"/>
  <c r="P21"/>
  <c r="AF21"/>
  <c r="AV21"/>
  <c r="BL21"/>
  <c r="CB21"/>
  <c r="CP21"/>
  <c r="BD22"/>
  <c r="X24"/>
  <c r="BD24"/>
  <c r="CJ24"/>
  <c r="BT26"/>
  <c r="X27"/>
  <c r="AN27"/>
  <c r="BD27"/>
  <c r="AF28"/>
  <c r="AV28"/>
  <c r="BL28"/>
  <c r="CB28"/>
  <c r="P29"/>
  <c r="BL29"/>
  <c r="CB29"/>
  <c r="AN30"/>
  <c r="BD30"/>
  <c r="BT30"/>
  <c r="CJ30"/>
  <c r="BL5"/>
  <c r="BR31"/>
  <c r="BR32" s="1"/>
  <c r="P26"/>
  <c r="CB26"/>
  <c r="BT28"/>
  <c r="BT23"/>
  <c r="BL26"/>
  <c r="AV26"/>
  <c r="AN28"/>
  <c r="AV30"/>
  <c r="AF30"/>
  <c r="AD31"/>
  <c r="AD32" s="1"/>
  <c r="CM23"/>
  <c r="AF26"/>
  <c r="X30"/>
  <c r="X28"/>
  <c r="CM28"/>
  <c r="CO23"/>
  <c r="CO28"/>
  <c r="P28"/>
  <c r="P30"/>
  <c r="W32"/>
  <c r="Y20" s="1"/>
  <c r="Y25"/>
  <c r="AE32"/>
  <c r="AG7" s="1"/>
  <c r="BS32"/>
  <c r="BU20" s="1"/>
  <c r="CA32"/>
  <c r="CC12" s="1"/>
  <c r="CC25"/>
  <c r="K32"/>
  <c r="M29" s="1"/>
  <c r="M25"/>
  <c r="S32"/>
  <c r="U6" s="1"/>
  <c r="U25"/>
  <c r="AA32"/>
  <c r="AC7" s="1"/>
  <c r="AC25"/>
  <c r="AI32"/>
  <c r="AK15" s="1"/>
  <c r="AK25"/>
  <c r="AQ32"/>
  <c r="AS7" s="1"/>
  <c r="AS25"/>
  <c r="AY32"/>
  <c r="BA30" s="1"/>
  <c r="BA25"/>
  <c r="BG32"/>
  <c r="BI25"/>
  <c r="BO32"/>
  <c r="BQ25"/>
  <c r="BW32"/>
  <c r="BY25"/>
  <c r="CE32"/>
  <c r="CG25"/>
  <c r="O32"/>
  <c r="Q7" s="1"/>
  <c r="Q25"/>
  <c r="BQ14"/>
  <c r="CI31"/>
  <c r="CK5" s="1"/>
  <c r="CJ21"/>
  <c r="CJ26"/>
  <c r="CB24"/>
  <c r="BT21"/>
  <c r="BT24"/>
  <c r="BL24"/>
  <c r="AU31"/>
  <c r="AW5" s="1"/>
  <c r="AV24"/>
  <c r="AN24"/>
  <c r="AN26"/>
  <c r="AN21"/>
  <c r="X26"/>
  <c r="X21"/>
  <c r="P24"/>
  <c r="CP24"/>
  <c r="CO11"/>
  <c r="CO10"/>
  <c r="CJ29"/>
  <c r="CJ27"/>
  <c r="BT29"/>
  <c r="BT27"/>
  <c r="CM27"/>
  <c r="CM11"/>
  <c r="CP11"/>
  <c r="CP10"/>
  <c r="CM10"/>
  <c r="AV8"/>
  <c r="AR31"/>
  <c r="AR32" s="1"/>
  <c r="AS12"/>
  <c r="AV29"/>
  <c r="AV27"/>
  <c r="AN29"/>
  <c r="AN7"/>
  <c r="AF8"/>
  <c r="CP6"/>
  <c r="AF29"/>
  <c r="AF27"/>
  <c r="X8"/>
  <c r="X7"/>
  <c r="V31"/>
  <c r="V32" s="1"/>
  <c r="X29"/>
  <c r="CO9"/>
  <c r="CM9"/>
  <c r="CP9"/>
  <c r="P8"/>
  <c r="CP8"/>
  <c r="CS27"/>
  <c r="P27"/>
  <c r="CP27"/>
  <c r="CJ22"/>
  <c r="CJ20"/>
  <c r="CB22"/>
  <c r="BT22"/>
  <c r="BL22"/>
  <c r="BJ31"/>
  <c r="BJ32" s="1"/>
  <c r="BL20"/>
  <c r="CO14"/>
  <c r="AS9"/>
  <c r="AS11"/>
  <c r="AS14"/>
  <c r="AS17"/>
  <c r="AK19"/>
  <c r="AN22"/>
  <c r="AF22"/>
  <c r="CM14"/>
  <c r="X22"/>
  <c r="CO20"/>
  <c r="P22"/>
  <c r="CO12"/>
  <c r="CM12"/>
  <c r="CP12"/>
  <c r="Q5"/>
  <c r="CR15"/>
  <c r="CT15" s="1"/>
  <c r="N31"/>
  <c r="N32" s="1"/>
  <c r="CM15"/>
  <c r="CP14"/>
  <c r="CJ18"/>
  <c r="CJ17"/>
  <c r="CJ16"/>
  <c r="CH31"/>
  <c r="CH32" s="1"/>
  <c r="CB18"/>
  <c r="CB17"/>
  <c r="CB16"/>
  <c r="CC5"/>
  <c r="CC7"/>
  <c r="CC14"/>
  <c r="CC17"/>
  <c r="BZ31"/>
  <c r="BZ32" s="1"/>
  <c r="BT18"/>
  <c r="BT17"/>
  <c r="BT16"/>
  <c r="BU11"/>
  <c r="BL19"/>
  <c r="BL17"/>
  <c r="BL16"/>
  <c r="AZ31"/>
  <c r="AZ32" s="1"/>
  <c r="BB31"/>
  <c r="BB32" s="1"/>
  <c r="AV19"/>
  <c r="AV18"/>
  <c r="AN19"/>
  <c r="AK7"/>
  <c r="CN31"/>
  <c r="AK9"/>
  <c r="AK11"/>
  <c r="AK13"/>
  <c r="AN18"/>
  <c r="AN17"/>
  <c r="AF20"/>
  <c r="CM20"/>
  <c r="AF18"/>
  <c r="AF17"/>
  <c r="CP17"/>
  <c r="AG8"/>
  <c r="X17"/>
  <c r="CL31"/>
  <c r="CL32" s="1"/>
  <c r="CM13"/>
  <c r="CO13"/>
  <c r="CP13"/>
  <c r="P19"/>
  <c r="CP18"/>
  <c r="P17"/>
  <c r="Q9"/>
  <c r="Q13"/>
  <c r="Q18"/>
  <c r="CP16"/>
  <c r="M30"/>
  <c r="M27"/>
  <c r="M21"/>
  <c r="AC28"/>
  <c r="AC21"/>
  <c r="AK29"/>
  <c r="AK28"/>
  <c r="AK24"/>
  <c r="AK21"/>
  <c r="AS29"/>
  <c r="AS28"/>
  <c r="AS24"/>
  <c r="AS21"/>
  <c r="BA29"/>
  <c r="BA28"/>
  <c r="BA26"/>
  <c r="BA22"/>
  <c r="BI30"/>
  <c r="BI23"/>
  <c r="BI27"/>
  <c r="BI22"/>
  <c r="BQ30"/>
  <c r="BQ23"/>
  <c r="BQ27"/>
  <c r="BQ24"/>
  <c r="BQ21"/>
  <c r="BY29"/>
  <c r="BY28"/>
  <c r="BY26"/>
  <c r="BY22"/>
  <c r="CG30"/>
  <c r="CG21"/>
  <c r="Y5"/>
  <c r="X6"/>
  <c r="AV6"/>
  <c r="BD6"/>
  <c r="P5"/>
  <c r="AN5"/>
  <c r="BD5"/>
  <c r="CB5"/>
  <c r="CM6"/>
  <c r="CO6"/>
  <c r="CS6"/>
  <c r="CM7"/>
  <c r="CO7"/>
  <c r="CS7"/>
  <c r="CM8"/>
  <c r="CO8"/>
  <c r="CS8"/>
  <c r="P9"/>
  <c r="X9"/>
  <c r="AF9"/>
  <c r="AN9"/>
  <c r="AV9"/>
  <c r="BD9"/>
  <c r="BL9"/>
  <c r="BT9"/>
  <c r="CB9"/>
  <c r="CJ9"/>
  <c r="P10"/>
  <c r="X10"/>
  <c r="AF10"/>
  <c r="AN10"/>
  <c r="AV10"/>
  <c r="BD10"/>
  <c r="BL10"/>
  <c r="BT10"/>
  <c r="CB10"/>
  <c r="CJ10"/>
  <c r="P11"/>
  <c r="X11"/>
  <c r="AF11"/>
  <c r="AN11"/>
  <c r="AV11"/>
  <c r="BD11"/>
  <c r="BL11"/>
  <c r="BT11"/>
  <c r="CB11"/>
  <c r="CJ11"/>
  <c r="P12"/>
  <c r="X12"/>
  <c r="AF12"/>
  <c r="AN12"/>
  <c r="AV12"/>
  <c r="BD12"/>
  <c r="BL12"/>
  <c r="BT12"/>
  <c r="CB12"/>
  <c r="CJ12"/>
  <c r="P13"/>
  <c r="X13"/>
  <c r="AF13"/>
  <c r="AN13"/>
  <c r="AV13"/>
  <c r="BD13"/>
  <c r="BL13"/>
  <c r="BT13"/>
  <c r="CB13"/>
  <c r="CJ13"/>
  <c r="P14"/>
  <c r="X14"/>
  <c r="AF14"/>
  <c r="AN14"/>
  <c r="AV14"/>
  <c r="BD14"/>
  <c r="BL14"/>
  <c r="BT14"/>
  <c r="CB14"/>
  <c r="CJ14"/>
  <c r="P15"/>
  <c r="X15"/>
  <c r="AF15"/>
  <c r="AN15"/>
  <c r="AV15"/>
  <c r="BD15"/>
  <c r="BL15"/>
  <c r="BT15"/>
  <c r="CB15"/>
  <c r="CJ15"/>
  <c r="CM16"/>
  <c r="CO16"/>
  <c r="CS16"/>
  <c r="CM17"/>
  <c r="CO17"/>
  <c r="CS17"/>
  <c r="CM18"/>
  <c r="CO18"/>
  <c r="CS18"/>
  <c r="CM19"/>
  <c r="CO19"/>
  <c r="AG20"/>
  <c r="CC20"/>
  <c r="Q21"/>
  <c r="CC21"/>
  <c r="Q24"/>
  <c r="CC24"/>
  <c r="AG29"/>
  <c r="CC29"/>
  <c r="P6"/>
  <c r="AF6"/>
  <c r="AN6"/>
  <c r="BL6"/>
  <c r="BT6"/>
  <c r="CB6"/>
  <c r="CJ6"/>
  <c r="CP7"/>
  <c r="CR7"/>
  <c r="CP19"/>
  <c r="BU23"/>
  <c r="CC22"/>
  <c r="CP20"/>
  <c r="CM21"/>
  <c r="CO21"/>
  <c r="CS21"/>
  <c r="CM22"/>
  <c r="CO22"/>
  <c r="P23"/>
  <c r="X23"/>
  <c r="AF23"/>
  <c r="AN23"/>
  <c r="AV23"/>
  <c r="BD23"/>
  <c r="BL23"/>
  <c r="CB23"/>
  <c r="CJ23"/>
  <c r="CM24"/>
  <c r="CO24"/>
  <c r="CS24"/>
  <c r="CC27"/>
  <c r="AG28"/>
  <c r="CP29"/>
  <c r="CR29"/>
  <c r="CT29" s="1"/>
  <c r="CP30"/>
  <c r="CS30"/>
  <c r="CP22"/>
  <c r="CP28"/>
  <c r="CO29"/>
  <c r="CM30"/>
  <c r="CN29" i="36"/>
  <c r="CL27"/>
  <c r="CP29"/>
  <c r="CL29"/>
  <c r="CL23"/>
  <c r="CL22"/>
  <c r="CL20"/>
  <c r="CL18"/>
  <c r="BU28" i="37" l="1"/>
  <c r="BU21"/>
  <c r="BM5"/>
  <c r="AG12"/>
  <c r="BU17"/>
  <c r="BU19"/>
  <c r="BC32"/>
  <c r="BU29"/>
  <c r="BU24"/>
  <c r="AG22"/>
  <c r="BU30"/>
  <c r="BU26"/>
  <c r="BU22"/>
  <c r="BU6"/>
  <c r="AG6"/>
  <c r="AG5"/>
  <c r="Y18"/>
  <c r="AG18"/>
  <c r="BU15"/>
  <c r="BU8"/>
  <c r="BU9"/>
  <c r="BE16"/>
  <c r="BE19"/>
  <c r="BE14"/>
  <c r="BE7"/>
  <c r="BK32"/>
  <c r="AM32"/>
  <c r="CT30"/>
  <c r="CT24"/>
  <c r="CT18"/>
  <c r="CT16"/>
  <c r="CG29"/>
  <c r="CG5"/>
  <c r="BY11"/>
  <c r="BY5"/>
  <c r="BQ15"/>
  <c r="BQ5"/>
  <c r="BI12"/>
  <c r="BI5"/>
  <c r="CT23"/>
  <c r="CT21"/>
  <c r="CT17"/>
  <c r="CT8"/>
  <c r="CT6"/>
  <c r="CT5"/>
  <c r="CP31"/>
  <c r="CT27"/>
  <c r="U22"/>
  <c r="CC28"/>
  <c r="BM28"/>
  <c r="AO28"/>
  <c r="Y28"/>
  <c r="BU27"/>
  <c r="BE27"/>
  <c r="CC30"/>
  <c r="AG30"/>
  <c r="BE29"/>
  <c r="CC26"/>
  <c r="BE24"/>
  <c r="BE23"/>
  <c r="Y23"/>
  <c r="BM22"/>
  <c r="Q22"/>
  <c r="BE21"/>
  <c r="Y21"/>
  <c r="BE30"/>
  <c r="Y30"/>
  <c r="BM29"/>
  <c r="Q29"/>
  <c r="BE26"/>
  <c r="BM24"/>
  <c r="CC23"/>
  <c r="Q23"/>
  <c r="BE22"/>
  <c r="Y22"/>
  <c r="BM21"/>
  <c r="BM20"/>
  <c r="CT7"/>
  <c r="CC6"/>
  <c r="BM6"/>
  <c r="AO6"/>
  <c r="BU5"/>
  <c r="CG27"/>
  <c r="BY21"/>
  <c r="BY24"/>
  <c r="BY27"/>
  <c r="BY23"/>
  <c r="BY30"/>
  <c r="BQ22"/>
  <c r="BQ26"/>
  <c r="BQ28"/>
  <c r="BQ29"/>
  <c r="BI21"/>
  <c r="BI24"/>
  <c r="BI28"/>
  <c r="BI29"/>
  <c r="BA21"/>
  <c r="BA24"/>
  <c r="BA27"/>
  <c r="BA23"/>
  <c r="AS22"/>
  <c r="AS27"/>
  <c r="AS23"/>
  <c r="AS30"/>
  <c r="AK22"/>
  <c r="AK27"/>
  <c r="AK23"/>
  <c r="AK30"/>
  <c r="AC24"/>
  <c r="AC29"/>
  <c r="U28"/>
  <c r="M24"/>
  <c r="M23"/>
  <c r="Q17"/>
  <c r="Q15"/>
  <c r="Q11"/>
  <c r="Y12"/>
  <c r="Y8"/>
  <c r="Y7"/>
  <c r="AG17"/>
  <c r="AG10"/>
  <c r="AG15"/>
  <c r="AO13"/>
  <c r="AO11"/>
  <c r="AO9"/>
  <c r="AO18"/>
  <c r="AO15"/>
  <c r="AO8"/>
  <c r="AK17"/>
  <c r="AK12"/>
  <c r="AK10"/>
  <c r="AO5"/>
  <c r="BM13"/>
  <c r="BM17"/>
  <c r="BM12"/>
  <c r="BI18"/>
  <c r="BI9"/>
  <c r="BU18"/>
  <c r="BU16"/>
  <c r="BU14"/>
  <c r="BU10"/>
  <c r="BU7"/>
  <c r="BU13"/>
  <c r="CC18"/>
  <c r="CC16"/>
  <c r="CC10"/>
  <c r="CC9"/>
  <c r="AS19"/>
  <c r="AS15"/>
  <c r="AS13"/>
  <c r="AS10"/>
  <c r="BI10"/>
  <c r="BE13"/>
  <c r="BE10"/>
  <c r="BE18"/>
  <c r="BE15"/>
  <c r="BE12"/>
  <c r="BE8"/>
  <c r="AS18"/>
  <c r="AS16"/>
  <c r="BY16"/>
  <c r="BU12"/>
  <c r="BI13"/>
  <c r="CG24"/>
  <c r="CG23"/>
  <c r="CG22"/>
  <c r="CG26"/>
  <c r="CG28"/>
  <c r="CC15"/>
  <c r="CC11"/>
  <c r="CC8"/>
  <c r="CC13"/>
  <c r="BY13"/>
  <c r="CC19"/>
  <c r="BY14"/>
  <c r="CB31"/>
  <c r="CB32" s="1"/>
  <c r="BQ13"/>
  <c r="BI16"/>
  <c r="BM18"/>
  <c r="BM11"/>
  <c r="BM8"/>
  <c r="BM16"/>
  <c r="BM14"/>
  <c r="BI19"/>
  <c r="BI11"/>
  <c r="BI8"/>
  <c r="BI17"/>
  <c r="AK18"/>
  <c r="AK8"/>
  <c r="AC17"/>
  <c r="AC8"/>
  <c r="AG27"/>
  <c r="AG24"/>
  <c r="AG23"/>
  <c r="AG21"/>
  <c r="AC22"/>
  <c r="AC27"/>
  <c r="AC23"/>
  <c r="AC30"/>
  <c r="AG19"/>
  <c r="AG13"/>
  <c r="AG11"/>
  <c r="AG9"/>
  <c r="AG16"/>
  <c r="AG14"/>
  <c r="AC15"/>
  <c r="Y29"/>
  <c r="U29"/>
  <c r="Y17"/>
  <c r="Y10"/>
  <c r="Y15"/>
  <c r="U13"/>
  <c r="Y27"/>
  <c r="Y24"/>
  <c r="Y6"/>
  <c r="U21"/>
  <c r="U24"/>
  <c r="U27"/>
  <c r="U23"/>
  <c r="U30"/>
  <c r="Y19"/>
  <c r="Y13"/>
  <c r="Y11"/>
  <c r="Y9"/>
  <c r="Y16"/>
  <c r="Y14"/>
  <c r="U17"/>
  <c r="U11"/>
  <c r="U15"/>
  <c r="U12"/>
  <c r="Q28"/>
  <c r="Q27"/>
  <c r="Q30"/>
  <c r="Q20"/>
  <c r="Q6"/>
  <c r="M22"/>
  <c r="M28"/>
  <c r="Q19"/>
  <c r="Q8"/>
  <c r="Q16"/>
  <c r="Q14"/>
  <c r="Q12"/>
  <c r="Q10"/>
  <c r="CN32"/>
  <c r="CQ15" s="1"/>
  <c r="CQ25"/>
  <c r="AU32"/>
  <c r="AW25"/>
  <c r="CG19"/>
  <c r="CG18"/>
  <c r="CG17"/>
  <c r="CG15"/>
  <c r="CG14"/>
  <c r="CG13"/>
  <c r="CG11"/>
  <c r="CG20"/>
  <c r="CG16"/>
  <c r="CG12"/>
  <c r="CG10"/>
  <c r="CG9"/>
  <c r="CG8"/>
  <c r="CG7"/>
  <c r="CG6"/>
  <c r="BY17"/>
  <c r="BY15"/>
  <c r="BY20"/>
  <c r="BY19"/>
  <c r="BY18"/>
  <c r="BY12"/>
  <c r="BY10"/>
  <c r="BY9"/>
  <c r="BY8"/>
  <c r="BY7"/>
  <c r="BY6"/>
  <c r="BQ16"/>
  <c r="BQ20"/>
  <c r="BQ19"/>
  <c r="BQ18"/>
  <c r="BQ17"/>
  <c r="BQ12"/>
  <c r="BQ11"/>
  <c r="BQ10"/>
  <c r="BQ9"/>
  <c r="BQ8"/>
  <c r="BQ7"/>
  <c r="BQ6"/>
  <c r="BI20"/>
  <c r="BI14"/>
  <c r="BI15"/>
  <c r="BI7"/>
  <c r="BI6"/>
  <c r="BA19"/>
  <c r="BA18"/>
  <c r="BA17"/>
  <c r="BA16"/>
  <c r="BA14"/>
  <c r="BA12"/>
  <c r="BA10"/>
  <c r="BA9"/>
  <c r="BA8"/>
  <c r="BA20"/>
  <c r="BA15"/>
  <c r="BA13"/>
  <c r="BA11"/>
  <c r="BA7"/>
  <c r="BA6"/>
  <c r="AS20"/>
  <c r="AS8"/>
  <c r="AS6"/>
  <c r="AK20"/>
  <c r="AK16"/>
  <c r="AK14"/>
  <c r="AK6"/>
  <c r="AC19"/>
  <c r="AC18"/>
  <c r="AC12"/>
  <c r="AC10"/>
  <c r="AC9"/>
  <c r="AC20"/>
  <c r="AC16"/>
  <c r="AC14"/>
  <c r="AC13"/>
  <c r="AC11"/>
  <c r="AC6"/>
  <c r="U18"/>
  <c r="U10"/>
  <c r="U9"/>
  <c r="U8"/>
  <c r="U7"/>
  <c r="U20"/>
  <c r="U19"/>
  <c r="U16"/>
  <c r="U14"/>
  <c r="M17"/>
  <c r="M13"/>
  <c r="M11"/>
  <c r="M10"/>
  <c r="M9"/>
  <c r="M8"/>
  <c r="M7"/>
  <c r="M6"/>
  <c r="M20"/>
  <c r="M19"/>
  <c r="M18"/>
  <c r="M16"/>
  <c r="M15"/>
  <c r="M14"/>
  <c r="M12"/>
  <c r="CI32"/>
  <c r="CK25"/>
  <c r="CR31"/>
  <c r="CR32" s="1"/>
  <c r="CJ31"/>
  <c r="CJ32" s="1"/>
  <c r="BT31"/>
  <c r="BT32" s="1"/>
  <c r="AN31"/>
  <c r="AN32" s="1"/>
  <c r="CS31"/>
  <c r="BL31"/>
  <c r="BL32" s="1"/>
  <c r="BE20" l="1"/>
  <c r="BE9"/>
  <c r="BE11"/>
  <c r="BE6"/>
  <c r="BE17"/>
  <c r="BE28"/>
  <c r="AO20"/>
  <c r="AO14"/>
  <c r="AO19"/>
  <c r="AO12"/>
  <c r="AO21"/>
  <c r="AO23"/>
  <c r="AO27"/>
  <c r="AO7"/>
  <c r="AO16"/>
  <c r="AO10"/>
  <c r="AO17"/>
  <c r="AO22"/>
  <c r="AO30"/>
  <c r="AO24"/>
  <c r="AO29"/>
  <c r="BM10"/>
  <c r="BM15"/>
  <c r="BM19"/>
  <c r="BM7"/>
  <c r="BM9"/>
  <c r="BM23"/>
  <c r="BM30"/>
  <c r="BM27"/>
  <c r="CT31"/>
  <c r="CT32" s="1"/>
  <c r="CQ21"/>
  <c r="CQ9"/>
  <c r="CQ13"/>
  <c r="CQ16"/>
  <c r="CQ12"/>
  <c r="CQ19"/>
  <c r="CQ8"/>
  <c r="CQ14"/>
  <c r="CQ29"/>
  <c r="CQ18"/>
  <c r="CQ10"/>
  <c r="CQ11"/>
  <c r="CQ17"/>
  <c r="CQ6"/>
  <c r="CQ7"/>
  <c r="CQ24"/>
  <c r="CQ27"/>
  <c r="CK20"/>
  <c r="CK12"/>
  <c r="CK19"/>
  <c r="CK8"/>
  <c r="CK11"/>
  <c r="CK15"/>
  <c r="CK17"/>
  <c r="CK26"/>
  <c r="CK30"/>
  <c r="CK23"/>
  <c r="CK27"/>
  <c r="CK28"/>
  <c r="CK9"/>
  <c r="CK13"/>
  <c r="CK7"/>
  <c r="CK10"/>
  <c r="CK14"/>
  <c r="CK16"/>
  <c r="CK18"/>
  <c r="CK6"/>
  <c r="CK22"/>
  <c r="CK21"/>
  <c r="CK24"/>
  <c r="CK29"/>
  <c r="AW7"/>
  <c r="AW12"/>
  <c r="AW15"/>
  <c r="AW17"/>
  <c r="AW9"/>
  <c r="AW13"/>
  <c r="AW19"/>
  <c r="AW6"/>
  <c r="AW20"/>
  <c r="AW21"/>
  <c r="AW23"/>
  <c r="AW22"/>
  <c r="AW30"/>
  <c r="AW28"/>
  <c r="AW10"/>
  <c r="AW14"/>
  <c r="AW16"/>
  <c r="AW8"/>
  <c r="AW11"/>
  <c r="AW18"/>
  <c r="AW24"/>
  <c r="AW29"/>
  <c r="AW27"/>
  <c r="CN5" i="36"/>
  <c r="CL5"/>
  <c r="CI5"/>
  <c r="CH5"/>
  <c r="CA5"/>
  <c r="BZ5"/>
  <c r="BX5"/>
  <c r="BS5"/>
  <c r="BR5"/>
  <c r="BP5"/>
  <c r="BK5"/>
  <c r="BJ5"/>
  <c r="BH5"/>
  <c r="BC5"/>
  <c r="BB5"/>
  <c r="AZ5"/>
  <c r="AU5"/>
  <c r="AT5"/>
  <c r="AR5"/>
  <c r="AM5"/>
  <c r="AL5"/>
  <c r="AJ5"/>
  <c r="AE5"/>
  <c r="AD5"/>
  <c r="AB5"/>
  <c r="W5"/>
  <c r="V5"/>
  <c r="T5"/>
  <c r="O5"/>
  <c r="N5"/>
  <c r="L5"/>
  <c r="I5"/>
  <c r="AQ30"/>
  <c r="AS5" s="1"/>
  <c r="CE30"/>
  <c r="CE31" s="1"/>
  <c r="CG24" s="1"/>
  <c r="CD30"/>
  <c r="CD31" s="1"/>
  <c r="BW30"/>
  <c r="BW31" s="1"/>
  <c r="BY24" s="1"/>
  <c r="BV30"/>
  <c r="BV31" s="1"/>
  <c r="BO30"/>
  <c r="BO31" s="1"/>
  <c r="BQ24" s="1"/>
  <c r="BN30"/>
  <c r="BN31" s="1"/>
  <c r="BG30"/>
  <c r="BG31" s="1"/>
  <c r="BI23" s="1"/>
  <c r="BF30"/>
  <c r="BF31" s="1"/>
  <c r="AY30"/>
  <c r="AY31" s="1"/>
  <c r="BA22" s="1"/>
  <c r="AX30"/>
  <c r="AX31" s="1"/>
  <c r="AP30"/>
  <c r="AP31" s="1"/>
  <c r="AI30"/>
  <c r="AI31" s="1"/>
  <c r="AK22" s="1"/>
  <c r="AH30"/>
  <c r="AH31" s="1"/>
  <c r="AA30"/>
  <c r="AA31" s="1"/>
  <c r="AC22" s="1"/>
  <c r="Z30"/>
  <c r="Z31" s="1"/>
  <c r="S30"/>
  <c r="S31" s="1"/>
  <c r="U24" s="1"/>
  <c r="R30"/>
  <c r="R31" s="1"/>
  <c r="K30"/>
  <c r="K31" s="1"/>
  <c r="M25" s="1"/>
  <c r="J30"/>
  <c r="J31" s="1"/>
  <c r="CO29"/>
  <c r="CR29"/>
  <c r="CI29"/>
  <c r="CH29"/>
  <c r="CF29"/>
  <c r="CA29"/>
  <c r="BZ29"/>
  <c r="BX29"/>
  <c r="BS29"/>
  <c r="BR29"/>
  <c r="BP29"/>
  <c r="BK29"/>
  <c r="BJ29"/>
  <c r="BH29"/>
  <c r="BC29"/>
  <c r="BB29"/>
  <c r="AZ29"/>
  <c r="AU29"/>
  <c r="AT29"/>
  <c r="AR29"/>
  <c r="AM29"/>
  <c r="AL29"/>
  <c r="AJ29"/>
  <c r="AE29"/>
  <c r="AD29"/>
  <c r="AB29"/>
  <c r="W29"/>
  <c r="V29"/>
  <c r="T29"/>
  <c r="O29"/>
  <c r="N29"/>
  <c r="L29"/>
  <c r="I29"/>
  <c r="CN28"/>
  <c r="CO28" s="1"/>
  <c r="CL28"/>
  <c r="CR28" s="1"/>
  <c r="CI28"/>
  <c r="CH28"/>
  <c r="CF28"/>
  <c r="CA28"/>
  <c r="BZ28"/>
  <c r="BX28"/>
  <c r="BS28"/>
  <c r="BR28"/>
  <c r="BP28"/>
  <c r="BK28"/>
  <c r="BJ28"/>
  <c r="BH28"/>
  <c r="BC28"/>
  <c r="BB28"/>
  <c r="AZ28"/>
  <c r="AU28"/>
  <c r="AT28"/>
  <c r="AR28"/>
  <c r="AM28"/>
  <c r="AL28"/>
  <c r="AJ28"/>
  <c r="AE28"/>
  <c r="AD28"/>
  <c r="AB28"/>
  <c r="W28"/>
  <c r="V28"/>
  <c r="T28"/>
  <c r="O28"/>
  <c r="N28"/>
  <c r="L28"/>
  <c r="I28"/>
  <c r="CN27"/>
  <c r="CR27"/>
  <c r="CI27"/>
  <c r="CH27"/>
  <c r="CF27"/>
  <c r="CA27"/>
  <c r="BZ27"/>
  <c r="BX27"/>
  <c r="BS27"/>
  <c r="BR27"/>
  <c r="BP27"/>
  <c r="BK27"/>
  <c r="BJ27"/>
  <c r="BH27"/>
  <c r="BC27"/>
  <c r="BB27"/>
  <c r="AZ27"/>
  <c r="AU27"/>
  <c r="AT27"/>
  <c r="AR27"/>
  <c r="AM27"/>
  <c r="AL27"/>
  <c r="AJ27"/>
  <c r="AE27"/>
  <c r="AD27"/>
  <c r="AB27"/>
  <c r="W27"/>
  <c r="V27"/>
  <c r="T27"/>
  <c r="O27"/>
  <c r="N27"/>
  <c r="L27"/>
  <c r="I27"/>
  <c r="CN26"/>
  <c r="CS26" s="1"/>
  <c r="CL26"/>
  <c r="CR26" s="1"/>
  <c r="CI26"/>
  <c r="CH26"/>
  <c r="CF26"/>
  <c r="CA26"/>
  <c r="BZ26"/>
  <c r="BX26"/>
  <c r="BS26"/>
  <c r="BR26"/>
  <c r="BP26"/>
  <c r="BK26"/>
  <c r="BJ26"/>
  <c r="BH26"/>
  <c r="BC26"/>
  <c r="BB26"/>
  <c r="AZ26"/>
  <c r="AU26"/>
  <c r="AT26"/>
  <c r="AR26"/>
  <c r="AM26"/>
  <c r="AL26"/>
  <c r="AJ26"/>
  <c r="AE26"/>
  <c r="AD26"/>
  <c r="AB26"/>
  <c r="W26"/>
  <c r="V26"/>
  <c r="T26"/>
  <c r="O26"/>
  <c r="N26"/>
  <c r="L26"/>
  <c r="I26"/>
  <c r="CN25"/>
  <c r="CS25" s="1"/>
  <c r="CL25"/>
  <c r="CR25" s="1"/>
  <c r="CI25"/>
  <c r="CH25"/>
  <c r="CF25"/>
  <c r="CA25"/>
  <c r="BZ25"/>
  <c r="BX25"/>
  <c r="BS25"/>
  <c r="BR25"/>
  <c r="BP25"/>
  <c r="BK25"/>
  <c r="BJ25"/>
  <c r="BH25"/>
  <c r="BC25"/>
  <c r="BB25"/>
  <c r="AZ25"/>
  <c r="AU25"/>
  <c r="AT25"/>
  <c r="AR25"/>
  <c r="AM25"/>
  <c r="AL25"/>
  <c r="AJ25"/>
  <c r="AE25"/>
  <c r="AD25"/>
  <c r="AB25"/>
  <c r="W25"/>
  <c r="V25"/>
  <c r="T25"/>
  <c r="O25"/>
  <c r="P25" s="1"/>
  <c r="N25"/>
  <c r="L25"/>
  <c r="I25"/>
  <c r="CN24"/>
  <c r="CS24" s="1"/>
  <c r="CL24"/>
  <c r="CR24" s="1"/>
  <c r="CI24"/>
  <c r="CJ24" s="1"/>
  <c r="CH24"/>
  <c r="CF24"/>
  <c r="CA24"/>
  <c r="BZ24"/>
  <c r="BX24"/>
  <c r="BS24"/>
  <c r="BT24" s="1"/>
  <c r="BR24"/>
  <c r="BP24"/>
  <c r="BK24"/>
  <c r="BJ24"/>
  <c r="BH24"/>
  <c r="BC24"/>
  <c r="BB24"/>
  <c r="BA24"/>
  <c r="AZ24"/>
  <c r="AU24"/>
  <c r="AT24"/>
  <c r="AR24"/>
  <c r="AM24"/>
  <c r="AL24"/>
  <c r="AK24"/>
  <c r="AJ24"/>
  <c r="AE24"/>
  <c r="AD24"/>
  <c r="AC24"/>
  <c r="AB24"/>
  <c r="W24"/>
  <c r="V24"/>
  <c r="T24"/>
  <c r="O24"/>
  <c r="P24" s="1"/>
  <c r="N24"/>
  <c r="L24"/>
  <c r="I24"/>
  <c r="CN23"/>
  <c r="CR23"/>
  <c r="CI23"/>
  <c r="CH23"/>
  <c r="CF23"/>
  <c r="CA23"/>
  <c r="BZ23"/>
  <c r="BX23"/>
  <c r="BS23"/>
  <c r="BR23"/>
  <c r="BP23"/>
  <c r="BK23"/>
  <c r="BJ23"/>
  <c r="BH23"/>
  <c r="BC23"/>
  <c r="BB23"/>
  <c r="BA23"/>
  <c r="AZ23"/>
  <c r="AU23"/>
  <c r="AT23"/>
  <c r="AR23"/>
  <c r="AM23"/>
  <c r="AL23"/>
  <c r="AK23"/>
  <c r="AJ23"/>
  <c r="AE23"/>
  <c r="AD23"/>
  <c r="AB23"/>
  <c r="W23"/>
  <c r="X23" s="1"/>
  <c r="V23"/>
  <c r="T23"/>
  <c r="O23"/>
  <c r="N23"/>
  <c r="L23"/>
  <c r="I23"/>
  <c r="CN22"/>
  <c r="CR22"/>
  <c r="CI22"/>
  <c r="CH22"/>
  <c r="CF22"/>
  <c r="CA22"/>
  <c r="CB22" s="1"/>
  <c r="BZ22"/>
  <c r="BY22"/>
  <c r="BX22"/>
  <c r="BS22"/>
  <c r="BR22"/>
  <c r="BP22"/>
  <c r="BK22"/>
  <c r="BJ22"/>
  <c r="BH22"/>
  <c r="BC22"/>
  <c r="BB22"/>
  <c r="AZ22"/>
  <c r="AU22"/>
  <c r="AT22"/>
  <c r="AR22"/>
  <c r="AM22"/>
  <c r="AN22" s="1"/>
  <c r="AL22"/>
  <c r="AJ22"/>
  <c r="AE22"/>
  <c r="AD22"/>
  <c r="AB22"/>
  <c r="W22"/>
  <c r="V22"/>
  <c r="T22"/>
  <c r="O22"/>
  <c r="N22"/>
  <c r="L22"/>
  <c r="I22"/>
  <c r="CN21"/>
  <c r="CS21" s="1"/>
  <c r="CL21"/>
  <c r="CR21" s="1"/>
  <c r="CI21"/>
  <c r="CH21"/>
  <c r="CF21"/>
  <c r="CA21"/>
  <c r="BZ21"/>
  <c r="BY21"/>
  <c r="BX21"/>
  <c r="BS21"/>
  <c r="BR21"/>
  <c r="BP21"/>
  <c r="BK21"/>
  <c r="BJ21"/>
  <c r="BH21"/>
  <c r="BC21"/>
  <c r="BB21"/>
  <c r="AZ21"/>
  <c r="AU21"/>
  <c r="AT21"/>
  <c r="AR21"/>
  <c r="AM21"/>
  <c r="AL21"/>
  <c r="AJ21"/>
  <c r="AE21"/>
  <c r="AD21"/>
  <c r="AB21"/>
  <c r="W21"/>
  <c r="V21"/>
  <c r="T21"/>
  <c r="O21"/>
  <c r="N21"/>
  <c r="L21"/>
  <c r="I21"/>
  <c r="CN20"/>
  <c r="CR20"/>
  <c r="CI20"/>
  <c r="CH20"/>
  <c r="CF20"/>
  <c r="CA20"/>
  <c r="CB20" s="1"/>
  <c r="BZ20"/>
  <c r="BY20"/>
  <c r="BX20"/>
  <c r="BS20"/>
  <c r="BR20"/>
  <c r="BQ20"/>
  <c r="BP20"/>
  <c r="BK20"/>
  <c r="BJ20"/>
  <c r="BH20"/>
  <c r="BC20"/>
  <c r="BB20"/>
  <c r="AZ20"/>
  <c r="AU20"/>
  <c r="AV20" s="1"/>
  <c r="AT20"/>
  <c r="AR20"/>
  <c r="AM20"/>
  <c r="AL20"/>
  <c r="AJ20"/>
  <c r="AE20"/>
  <c r="AD20"/>
  <c r="AB20"/>
  <c r="W20"/>
  <c r="V20"/>
  <c r="T20"/>
  <c r="O20"/>
  <c r="N20"/>
  <c r="L20"/>
  <c r="I20"/>
  <c r="CN19"/>
  <c r="CS19" s="1"/>
  <c r="CL19"/>
  <c r="CR19" s="1"/>
  <c r="CI19"/>
  <c r="CH19"/>
  <c r="CF19"/>
  <c r="CA19"/>
  <c r="BZ19"/>
  <c r="BX19"/>
  <c r="BS19"/>
  <c r="BR19"/>
  <c r="BP19"/>
  <c r="BK19"/>
  <c r="BJ19"/>
  <c r="BH19"/>
  <c r="BC19"/>
  <c r="BB19"/>
  <c r="AZ19"/>
  <c r="AU19"/>
  <c r="AT19"/>
  <c r="AR19"/>
  <c r="AM19"/>
  <c r="AL19"/>
  <c r="AJ19"/>
  <c r="AE19"/>
  <c r="AD19"/>
  <c r="AB19"/>
  <c r="W19"/>
  <c r="X19" s="1"/>
  <c r="V19"/>
  <c r="T19"/>
  <c r="O19"/>
  <c r="N19"/>
  <c r="L19"/>
  <c r="I19"/>
  <c r="CR18"/>
  <c r="CN18"/>
  <c r="CP18" s="1"/>
  <c r="CM18"/>
  <c r="CI18"/>
  <c r="CH18"/>
  <c r="CF18"/>
  <c r="CA18"/>
  <c r="BZ18"/>
  <c r="BX18"/>
  <c r="BS18"/>
  <c r="BR18"/>
  <c r="BP18"/>
  <c r="BK18"/>
  <c r="BJ18"/>
  <c r="BH18"/>
  <c r="BC18"/>
  <c r="BB18"/>
  <c r="AZ18"/>
  <c r="AU18"/>
  <c r="AT18"/>
  <c r="AR18"/>
  <c r="AM18"/>
  <c r="AL18"/>
  <c r="AJ18"/>
  <c r="AE18"/>
  <c r="AD18"/>
  <c r="AB18"/>
  <c r="W18"/>
  <c r="V18"/>
  <c r="T18"/>
  <c r="O18"/>
  <c r="N18"/>
  <c r="L18"/>
  <c r="I18"/>
  <c r="CN17"/>
  <c r="CL17"/>
  <c r="CM17" s="1"/>
  <c r="CI17"/>
  <c r="CH17"/>
  <c r="CF17"/>
  <c r="CA17"/>
  <c r="BZ17"/>
  <c r="BX17"/>
  <c r="BS17"/>
  <c r="BR17"/>
  <c r="BT17" s="1"/>
  <c r="BP17"/>
  <c r="BK17"/>
  <c r="BJ17"/>
  <c r="BH17"/>
  <c r="BC17"/>
  <c r="BB17"/>
  <c r="AZ17"/>
  <c r="AU17"/>
  <c r="AT17"/>
  <c r="AR17"/>
  <c r="AM17"/>
  <c r="AL17"/>
  <c r="AJ17"/>
  <c r="AE17"/>
  <c r="AD17"/>
  <c r="AB17"/>
  <c r="W17"/>
  <c r="V17"/>
  <c r="T17"/>
  <c r="O17"/>
  <c r="N17"/>
  <c r="L17"/>
  <c r="I17"/>
  <c r="CN16"/>
  <c r="CL16"/>
  <c r="CR16" s="1"/>
  <c r="CI16"/>
  <c r="CH16"/>
  <c r="CF16"/>
  <c r="CA16"/>
  <c r="BZ16"/>
  <c r="BX16"/>
  <c r="BS16"/>
  <c r="BR16"/>
  <c r="BQ16"/>
  <c r="BP16"/>
  <c r="BK16"/>
  <c r="BJ16"/>
  <c r="BH16"/>
  <c r="BC16"/>
  <c r="BB16"/>
  <c r="AZ16"/>
  <c r="AU16"/>
  <c r="AT16"/>
  <c r="AR16"/>
  <c r="AM16"/>
  <c r="AL16"/>
  <c r="AJ16"/>
  <c r="AE16"/>
  <c r="AD16"/>
  <c r="AB16"/>
  <c r="W16"/>
  <c r="V16"/>
  <c r="T16"/>
  <c r="O16"/>
  <c r="N16"/>
  <c r="L16"/>
  <c r="I16"/>
  <c r="CS15"/>
  <c r="CO15"/>
  <c r="CL15"/>
  <c r="CR15" s="1"/>
  <c r="CI15"/>
  <c r="CH15"/>
  <c r="CF15"/>
  <c r="CA15"/>
  <c r="BZ15"/>
  <c r="BX15"/>
  <c r="BS15"/>
  <c r="BR15"/>
  <c r="BP15"/>
  <c r="BK15"/>
  <c r="BJ15"/>
  <c r="BI15"/>
  <c r="BH15"/>
  <c r="BC15"/>
  <c r="BB15"/>
  <c r="AZ15"/>
  <c r="AU15"/>
  <c r="AT15"/>
  <c r="AR15"/>
  <c r="AM15"/>
  <c r="AL15"/>
  <c r="AJ15"/>
  <c r="AE15"/>
  <c r="AD15"/>
  <c r="AB15"/>
  <c r="W15"/>
  <c r="V15"/>
  <c r="T15"/>
  <c r="O15"/>
  <c r="N15"/>
  <c r="L15"/>
  <c r="I15"/>
  <c r="CN14"/>
  <c r="CL14"/>
  <c r="CR14" s="1"/>
  <c r="CI14"/>
  <c r="CH14"/>
  <c r="CF14"/>
  <c r="CA14"/>
  <c r="BZ14"/>
  <c r="BX14"/>
  <c r="BS14"/>
  <c r="BR14"/>
  <c r="BP14"/>
  <c r="BK14"/>
  <c r="BJ14"/>
  <c r="BH14"/>
  <c r="BC14"/>
  <c r="BB14"/>
  <c r="BA14"/>
  <c r="AZ14"/>
  <c r="AU14"/>
  <c r="AT14"/>
  <c r="AR14"/>
  <c r="AM14"/>
  <c r="AL14"/>
  <c r="AJ14"/>
  <c r="AE14"/>
  <c r="AD14"/>
  <c r="AB14"/>
  <c r="W14"/>
  <c r="V14"/>
  <c r="T14"/>
  <c r="O14"/>
  <c r="N14"/>
  <c r="L14"/>
  <c r="I14"/>
  <c r="CN13"/>
  <c r="CL13"/>
  <c r="CR13" s="1"/>
  <c r="CI13"/>
  <c r="CH13"/>
  <c r="CF13"/>
  <c r="CA13"/>
  <c r="BZ13"/>
  <c r="BX13"/>
  <c r="BS13"/>
  <c r="BR13"/>
  <c r="BT13" s="1"/>
  <c r="BP13"/>
  <c r="BK13"/>
  <c r="BJ13"/>
  <c r="BH13"/>
  <c r="BC13"/>
  <c r="BB13"/>
  <c r="BA13"/>
  <c r="AZ13"/>
  <c r="AU13"/>
  <c r="AT13"/>
  <c r="AR13"/>
  <c r="AM13"/>
  <c r="AL13"/>
  <c r="AJ13"/>
  <c r="AE13"/>
  <c r="AD13"/>
  <c r="AF13" s="1"/>
  <c r="AB13"/>
  <c r="W13"/>
  <c r="V13"/>
  <c r="T13"/>
  <c r="O13"/>
  <c r="N13"/>
  <c r="L13"/>
  <c r="I13"/>
  <c r="CN12"/>
  <c r="CL12"/>
  <c r="CR12" s="1"/>
  <c r="CI12"/>
  <c r="CH12"/>
  <c r="CJ12" s="1"/>
  <c r="CF12"/>
  <c r="CA12"/>
  <c r="BZ12"/>
  <c r="BX12"/>
  <c r="BS12"/>
  <c r="BR12"/>
  <c r="BP12"/>
  <c r="BK12"/>
  <c r="BJ12"/>
  <c r="BH12"/>
  <c r="BC12"/>
  <c r="BB12"/>
  <c r="BD12" s="1"/>
  <c r="AZ12"/>
  <c r="AU12"/>
  <c r="AT12"/>
  <c r="AR12"/>
  <c r="AM12"/>
  <c r="AL12"/>
  <c r="AN12" s="1"/>
  <c r="AJ12"/>
  <c r="AE12"/>
  <c r="AD12"/>
  <c r="AB12"/>
  <c r="W12"/>
  <c r="V12"/>
  <c r="T12"/>
  <c r="O12"/>
  <c r="N12"/>
  <c r="L12"/>
  <c r="I12"/>
  <c r="CN11"/>
  <c r="CL11"/>
  <c r="CR11" s="1"/>
  <c r="CI11"/>
  <c r="CH11"/>
  <c r="CF11"/>
  <c r="CA11"/>
  <c r="BZ11"/>
  <c r="BX11"/>
  <c r="BS11"/>
  <c r="BR11"/>
  <c r="BP11"/>
  <c r="BK11"/>
  <c r="BJ11"/>
  <c r="BH11"/>
  <c r="BC11"/>
  <c r="BB11"/>
  <c r="AZ11"/>
  <c r="AU11"/>
  <c r="AT11"/>
  <c r="AR11"/>
  <c r="AM11"/>
  <c r="AL11"/>
  <c r="AJ11"/>
  <c r="AE11"/>
  <c r="AD11"/>
  <c r="AC11"/>
  <c r="AB11"/>
  <c r="W11"/>
  <c r="V11"/>
  <c r="T11"/>
  <c r="O11"/>
  <c r="N11"/>
  <c r="L11"/>
  <c r="I11"/>
  <c r="CN10"/>
  <c r="CL10"/>
  <c r="CR10" s="1"/>
  <c r="CI10"/>
  <c r="CH10"/>
  <c r="CF10"/>
  <c r="CA10"/>
  <c r="BZ10"/>
  <c r="CB10" s="1"/>
  <c r="BX10"/>
  <c r="BS10"/>
  <c r="BR10"/>
  <c r="BP10"/>
  <c r="BK10"/>
  <c r="BJ10"/>
  <c r="BH10"/>
  <c r="BC10"/>
  <c r="BB10"/>
  <c r="AZ10"/>
  <c r="AU10"/>
  <c r="AT10"/>
  <c r="AR10"/>
  <c r="AM10"/>
  <c r="AL10"/>
  <c r="AJ10"/>
  <c r="AE10"/>
  <c r="AD10"/>
  <c r="AB10"/>
  <c r="W10"/>
  <c r="V10"/>
  <c r="T10"/>
  <c r="O10"/>
  <c r="N10"/>
  <c r="P10" s="1"/>
  <c r="L10"/>
  <c r="I10"/>
  <c r="CN9"/>
  <c r="CL9"/>
  <c r="CR9" s="1"/>
  <c r="CI9"/>
  <c r="CH9"/>
  <c r="CF9"/>
  <c r="CA9"/>
  <c r="BZ9"/>
  <c r="BX9"/>
  <c r="BS9"/>
  <c r="BR9"/>
  <c r="BP9"/>
  <c r="BK9"/>
  <c r="BJ9"/>
  <c r="BI9"/>
  <c r="BH9"/>
  <c r="BC9"/>
  <c r="BB9"/>
  <c r="AZ9"/>
  <c r="AU9"/>
  <c r="AT9"/>
  <c r="AR9"/>
  <c r="AM9"/>
  <c r="AL9"/>
  <c r="AJ9"/>
  <c r="AE9"/>
  <c r="AD9"/>
  <c r="AB9"/>
  <c r="W9"/>
  <c r="V9"/>
  <c r="T9"/>
  <c r="O9"/>
  <c r="N9"/>
  <c r="L9"/>
  <c r="I9"/>
  <c r="CN8"/>
  <c r="CL8"/>
  <c r="CR8" s="1"/>
  <c r="CI8"/>
  <c r="CH8"/>
  <c r="CF8"/>
  <c r="CA8"/>
  <c r="BZ8"/>
  <c r="BY8"/>
  <c r="BX8"/>
  <c r="BS8"/>
  <c r="BR8"/>
  <c r="BP8"/>
  <c r="BK8"/>
  <c r="BJ8"/>
  <c r="BH8"/>
  <c r="BC8"/>
  <c r="BB8"/>
  <c r="AZ8"/>
  <c r="AU8"/>
  <c r="AT8"/>
  <c r="AR8"/>
  <c r="AM8"/>
  <c r="AL8"/>
  <c r="AJ8"/>
  <c r="AE8"/>
  <c r="AD8"/>
  <c r="AB8"/>
  <c r="W8"/>
  <c r="V8"/>
  <c r="T8"/>
  <c r="O8"/>
  <c r="N8"/>
  <c r="L8"/>
  <c r="I8"/>
  <c r="CN7"/>
  <c r="CL7"/>
  <c r="CI7"/>
  <c r="CH7"/>
  <c r="CF7"/>
  <c r="CA7"/>
  <c r="BZ7"/>
  <c r="BX7"/>
  <c r="BS7"/>
  <c r="BR7"/>
  <c r="BT7" s="1"/>
  <c r="BP7"/>
  <c r="BK7"/>
  <c r="BJ7"/>
  <c r="BI7"/>
  <c r="BH7"/>
  <c r="BC7"/>
  <c r="BB7"/>
  <c r="AZ7"/>
  <c r="AU7"/>
  <c r="AT7"/>
  <c r="AR7"/>
  <c r="AM7"/>
  <c r="AL7"/>
  <c r="AJ7"/>
  <c r="AE7"/>
  <c r="AD7"/>
  <c r="AB7"/>
  <c r="W7"/>
  <c r="V7"/>
  <c r="T7"/>
  <c r="O7"/>
  <c r="N7"/>
  <c r="L7"/>
  <c r="I7"/>
  <c r="CN6"/>
  <c r="CL6"/>
  <c r="CR6" s="1"/>
  <c r="CI6"/>
  <c r="CH6"/>
  <c r="CF6"/>
  <c r="CA6"/>
  <c r="BZ6"/>
  <c r="BX6"/>
  <c r="BS6"/>
  <c r="BR6"/>
  <c r="BR30" s="1"/>
  <c r="BR31" s="1"/>
  <c r="BP6"/>
  <c r="BK6"/>
  <c r="BK30" s="1"/>
  <c r="BK31" s="1"/>
  <c r="BM23" s="1"/>
  <c r="BJ6"/>
  <c r="BJ30" s="1"/>
  <c r="BJ31" s="1"/>
  <c r="BI6"/>
  <c r="BH6"/>
  <c r="BC6"/>
  <c r="BC30" s="1"/>
  <c r="BC31" s="1"/>
  <c r="BE24" s="1"/>
  <c r="BB6"/>
  <c r="BB30" s="1"/>
  <c r="BB31" s="1"/>
  <c r="BA6"/>
  <c r="AZ6"/>
  <c r="AU6"/>
  <c r="AT6"/>
  <c r="AR6"/>
  <c r="AM6"/>
  <c r="AL6"/>
  <c r="AL30" s="1"/>
  <c r="AL31" s="1"/>
  <c r="AJ6"/>
  <c r="AE6"/>
  <c r="AD6"/>
  <c r="AB6"/>
  <c r="W6"/>
  <c r="V6"/>
  <c r="V30" s="1"/>
  <c r="V31" s="1"/>
  <c r="T6"/>
  <c r="O6"/>
  <c r="N6"/>
  <c r="L6"/>
  <c r="I6"/>
  <c r="CR21" i="35"/>
  <c r="CR22"/>
  <c r="CR19"/>
  <c r="CR26"/>
  <c r="CR28"/>
  <c r="BU22"/>
  <c r="CN5"/>
  <c r="CE29"/>
  <c r="CE30"/>
  <c r="CG28"/>
  <c r="CD29"/>
  <c r="CD30"/>
  <c r="BW29"/>
  <c r="BW30"/>
  <c r="BY24"/>
  <c r="BV29"/>
  <c r="BV30"/>
  <c r="BO29"/>
  <c r="BO30"/>
  <c r="BN29"/>
  <c r="BN30"/>
  <c r="BG29"/>
  <c r="BG30"/>
  <c r="BF29"/>
  <c r="BF30"/>
  <c r="AY29"/>
  <c r="AY30"/>
  <c r="AX29"/>
  <c r="AX30"/>
  <c r="AQ29"/>
  <c r="AQ30"/>
  <c r="AP29"/>
  <c r="AP30"/>
  <c r="AI29"/>
  <c r="AI30"/>
  <c r="AH29"/>
  <c r="AH30"/>
  <c r="AA29"/>
  <c r="AA30"/>
  <c r="Z29"/>
  <c r="Z30"/>
  <c r="S29"/>
  <c r="S30"/>
  <c r="R29"/>
  <c r="R30"/>
  <c r="K29"/>
  <c r="K30"/>
  <c r="J29"/>
  <c r="J30"/>
  <c r="CN28"/>
  <c r="CM28"/>
  <c r="CL28"/>
  <c r="CI28"/>
  <c r="CJ28"/>
  <c r="CH28"/>
  <c r="CF28"/>
  <c r="CA28"/>
  <c r="BZ28"/>
  <c r="BY28"/>
  <c r="BX28"/>
  <c r="BS28"/>
  <c r="BR28"/>
  <c r="BQ28"/>
  <c r="BP28"/>
  <c r="BK28"/>
  <c r="BJ28"/>
  <c r="BI28"/>
  <c r="BH28"/>
  <c r="BC28"/>
  <c r="BB28"/>
  <c r="BA28"/>
  <c r="AZ28"/>
  <c r="AU28"/>
  <c r="AT28"/>
  <c r="AS28"/>
  <c r="AR28"/>
  <c r="AM28"/>
  <c r="AL28"/>
  <c r="AK28"/>
  <c r="AJ28"/>
  <c r="AE28"/>
  <c r="AD28"/>
  <c r="AC28"/>
  <c r="AB28"/>
  <c r="W28"/>
  <c r="V28"/>
  <c r="U28"/>
  <c r="T28"/>
  <c r="O28"/>
  <c r="N28"/>
  <c r="M28"/>
  <c r="L28"/>
  <c r="I28"/>
  <c r="CN27"/>
  <c r="CP27"/>
  <c r="CL27"/>
  <c r="CM27"/>
  <c r="CI27"/>
  <c r="CH27"/>
  <c r="CF27"/>
  <c r="CA27"/>
  <c r="BZ27"/>
  <c r="CB27"/>
  <c r="BX27"/>
  <c r="BS27"/>
  <c r="BR27"/>
  <c r="BP27"/>
  <c r="BK27"/>
  <c r="BJ27"/>
  <c r="BL27"/>
  <c r="BH27"/>
  <c r="BC27"/>
  <c r="BB27"/>
  <c r="AZ27"/>
  <c r="AU27"/>
  <c r="AT27"/>
  <c r="AV27"/>
  <c r="AR27"/>
  <c r="AM27"/>
  <c r="AL27"/>
  <c r="AJ27"/>
  <c r="AE27"/>
  <c r="AD27"/>
  <c r="AF27"/>
  <c r="AB27"/>
  <c r="W27"/>
  <c r="V27"/>
  <c r="T27"/>
  <c r="O27"/>
  <c r="N27"/>
  <c r="P27"/>
  <c r="L27"/>
  <c r="I27"/>
  <c r="CN26"/>
  <c r="CL26"/>
  <c r="CI26"/>
  <c r="CH26"/>
  <c r="CF26"/>
  <c r="CA26"/>
  <c r="CB26"/>
  <c r="BZ26"/>
  <c r="BY26"/>
  <c r="BX26"/>
  <c r="BS26"/>
  <c r="BT26"/>
  <c r="BR26"/>
  <c r="BQ26"/>
  <c r="BP26"/>
  <c r="BK26"/>
  <c r="BL26"/>
  <c r="BJ26"/>
  <c r="BI26"/>
  <c r="BH26"/>
  <c r="BC26"/>
  <c r="BD26"/>
  <c r="BB26"/>
  <c r="BA26"/>
  <c r="AZ26"/>
  <c r="AU26"/>
  <c r="AV26"/>
  <c r="AT26"/>
  <c r="AS26"/>
  <c r="AR26"/>
  <c r="AM26"/>
  <c r="AN26"/>
  <c r="AL26"/>
  <c r="AK26"/>
  <c r="AJ26"/>
  <c r="AE26"/>
  <c r="AF26"/>
  <c r="AD26"/>
  <c r="AC26"/>
  <c r="AB26"/>
  <c r="W26"/>
  <c r="X26"/>
  <c r="V26"/>
  <c r="U26"/>
  <c r="T26"/>
  <c r="O26"/>
  <c r="P26"/>
  <c r="N26"/>
  <c r="M26"/>
  <c r="L26"/>
  <c r="I26"/>
  <c r="CN25"/>
  <c r="CL25"/>
  <c r="CM25"/>
  <c r="CI25"/>
  <c r="CH25"/>
  <c r="CJ25"/>
  <c r="CF25"/>
  <c r="CA25"/>
  <c r="BZ25"/>
  <c r="BX25"/>
  <c r="BS25"/>
  <c r="BR25"/>
  <c r="BT25"/>
  <c r="BP25"/>
  <c r="BK25"/>
  <c r="BJ25"/>
  <c r="BH25"/>
  <c r="BC25"/>
  <c r="BB25"/>
  <c r="BD25"/>
  <c r="AZ25"/>
  <c r="AU25"/>
  <c r="AT25"/>
  <c r="AR25"/>
  <c r="AM25"/>
  <c r="AL25"/>
  <c r="AN25"/>
  <c r="AJ25"/>
  <c r="AE25"/>
  <c r="AD25"/>
  <c r="AB25"/>
  <c r="W25"/>
  <c r="V25"/>
  <c r="X25"/>
  <c r="T25"/>
  <c r="O25"/>
  <c r="N25"/>
  <c r="L25"/>
  <c r="I25"/>
  <c r="CO24"/>
  <c r="CN24"/>
  <c r="CM24"/>
  <c r="CL24"/>
  <c r="CR24"/>
  <c r="CI24"/>
  <c r="CJ24"/>
  <c r="CH24"/>
  <c r="CF24"/>
  <c r="CA24"/>
  <c r="BZ24"/>
  <c r="BX24"/>
  <c r="BS24"/>
  <c r="BT24"/>
  <c r="BR24"/>
  <c r="BQ24"/>
  <c r="BP24"/>
  <c r="BK24"/>
  <c r="BL24"/>
  <c r="BJ24"/>
  <c r="BI24"/>
  <c r="BH24"/>
  <c r="BC24"/>
  <c r="BD24"/>
  <c r="BB24"/>
  <c r="BA24"/>
  <c r="AZ24"/>
  <c r="AU24"/>
  <c r="AV24"/>
  <c r="AT24"/>
  <c r="AS24"/>
  <c r="AR24"/>
  <c r="AM24"/>
  <c r="AN24"/>
  <c r="AL24"/>
  <c r="AK24"/>
  <c r="AJ24"/>
  <c r="AE24"/>
  <c r="AF24"/>
  <c r="AD24"/>
  <c r="AC24"/>
  <c r="AB24"/>
  <c r="W24"/>
  <c r="X24"/>
  <c r="V24"/>
  <c r="U24"/>
  <c r="T24"/>
  <c r="O24"/>
  <c r="P24"/>
  <c r="N24"/>
  <c r="M24"/>
  <c r="L24"/>
  <c r="I24"/>
  <c r="CN23"/>
  <c r="CL23"/>
  <c r="CM23"/>
  <c r="CI23"/>
  <c r="CH23"/>
  <c r="CJ23"/>
  <c r="CF23"/>
  <c r="CA23"/>
  <c r="BZ23"/>
  <c r="BX23"/>
  <c r="BS23"/>
  <c r="BR23"/>
  <c r="BT23"/>
  <c r="BP23"/>
  <c r="BK23"/>
  <c r="BJ23"/>
  <c r="BH23"/>
  <c r="BC23"/>
  <c r="BB23"/>
  <c r="BD23"/>
  <c r="AZ23"/>
  <c r="AU23"/>
  <c r="AT23"/>
  <c r="AR23"/>
  <c r="AM23"/>
  <c r="AL23"/>
  <c r="AN23"/>
  <c r="AJ23"/>
  <c r="AE23"/>
  <c r="AD23"/>
  <c r="AB23"/>
  <c r="W23"/>
  <c r="V23"/>
  <c r="X23"/>
  <c r="T23"/>
  <c r="O23"/>
  <c r="N23"/>
  <c r="L23"/>
  <c r="I23"/>
  <c r="CO22"/>
  <c r="CN22"/>
  <c r="CM22"/>
  <c r="CL22"/>
  <c r="CI22"/>
  <c r="CJ22"/>
  <c r="CH22"/>
  <c r="CF22"/>
  <c r="CA22"/>
  <c r="BZ22"/>
  <c r="BY22"/>
  <c r="BX22"/>
  <c r="BS22"/>
  <c r="BR22"/>
  <c r="BQ22"/>
  <c r="BP22"/>
  <c r="BK22"/>
  <c r="BJ22"/>
  <c r="BI22"/>
  <c r="BH22"/>
  <c r="BC22"/>
  <c r="BB22"/>
  <c r="BA22"/>
  <c r="AZ22"/>
  <c r="AU22"/>
  <c r="AT22"/>
  <c r="AS22"/>
  <c r="AR22"/>
  <c r="AM22"/>
  <c r="AL22"/>
  <c r="AK22"/>
  <c r="AJ22"/>
  <c r="AE22"/>
  <c r="AD22"/>
  <c r="AC22"/>
  <c r="AB22"/>
  <c r="W22"/>
  <c r="V22"/>
  <c r="U22"/>
  <c r="T22"/>
  <c r="O22"/>
  <c r="N22"/>
  <c r="M22"/>
  <c r="L22"/>
  <c r="I22"/>
  <c r="CN21"/>
  <c r="CL21"/>
  <c r="CM21"/>
  <c r="CI21"/>
  <c r="CH21"/>
  <c r="CJ21"/>
  <c r="CF21"/>
  <c r="CA21"/>
  <c r="BZ21"/>
  <c r="BX21"/>
  <c r="BS21"/>
  <c r="BR21"/>
  <c r="BT21"/>
  <c r="BP21"/>
  <c r="BK21"/>
  <c r="BJ21"/>
  <c r="BH21"/>
  <c r="BC21"/>
  <c r="BB21"/>
  <c r="BD21"/>
  <c r="AZ21"/>
  <c r="AU21"/>
  <c r="AT21"/>
  <c r="AR21"/>
  <c r="AM21"/>
  <c r="AL21"/>
  <c r="AN21"/>
  <c r="AJ21"/>
  <c r="AE21"/>
  <c r="AD21"/>
  <c r="AB21"/>
  <c r="W21"/>
  <c r="V21"/>
  <c r="X21"/>
  <c r="T21"/>
  <c r="O21"/>
  <c r="N21"/>
  <c r="L21"/>
  <c r="I21"/>
  <c r="CN20"/>
  <c r="CO20"/>
  <c r="CL20"/>
  <c r="CR20"/>
  <c r="CI20"/>
  <c r="CH20"/>
  <c r="CF20"/>
  <c r="CA20"/>
  <c r="BZ20"/>
  <c r="BY20"/>
  <c r="BX20"/>
  <c r="BS20"/>
  <c r="BR20"/>
  <c r="BQ20"/>
  <c r="BP20"/>
  <c r="BK20"/>
  <c r="BJ20"/>
  <c r="BI20"/>
  <c r="BH20"/>
  <c r="BC20"/>
  <c r="BB20"/>
  <c r="BA20"/>
  <c r="AZ20"/>
  <c r="AU20"/>
  <c r="AT20"/>
  <c r="AS20"/>
  <c r="AR20"/>
  <c r="AM20"/>
  <c r="AL20"/>
  <c r="AK20"/>
  <c r="AJ20"/>
  <c r="AE20"/>
  <c r="AD20"/>
  <c r="AC20"/>
  <c r="AB20"/>
  <c r="W20"/>
  <c r="V20"/>
  <c r="U20"/>
  <c r="T20"/>
  <c r="O20"/>
  <c r="N20"/>
  <c r="M20"/>
  <c r="L20"/>
  <c r="I20"/>
  <c r="CN19"/>
  <c r="CL19"/>
  <c r="CM19"/>
  <c r="CI19"/>
  <c r="CH19"/>
  <c r="CJ19"/>
  <c r="CF19"/>
  <c r="CA19"/>
  <c r="BZ19"/>
  <c r="BX19"/>
  <c r="BS19"/>
  <c r="BR19"/>
  <c r="BT19"/>
  <c r="BP19"/>
  <c r="BK19"/>
  <c r="BJ19"/>
  <c r="BH19"/>
  <c r="BC19"/>
  <c r="BB19"/>
  <c r="BD19"/>
  <c r="AZ19"/>
  <c r="AU19"/>
  <c r="AT19"/>
  <c r="AR19"/>
  <c r="AM19"/>
  <c r="AL19"/>
  <c r="AN19"/>
  <c r="AJ19"/>
  <c r="AE19"/>
  <c r="AD19"/>
  <c r="AB19"/>
  <c r="W19"/>
  <c r="V19"/>
  <c r="X19"/>
  <c r="T19"/>
  <c r="O19"/>
  <c r="N19"/>
  <c r="L19"/>
  <c r="I19"/>
  <c r="CN18"/>
  <c r="CO18"/>
  <c r="CL18"/>
  <c r="CR18"/>
  <c r="CI18"/>
  <c r="CH18"/>
  <c r="CF18"/>
  <c r="CA18"/>
  <c r="CB18"/>
  <c r="BZ18"/>
  <c r="BY18"/>
  <c r="BX18"/>
  <c r="BS18"/>
  <c r="BT18"/>
  <c r="BR18"/>
  <c r="BQ18"/>
  <c r="BP18"/>
  <c r="BK18"/>
  <c r="BL18"/>
  <c r="BJ18"/>
  <c r="BI18"/>
  <c r="BH18"/>
  <c r="BC18"/>
  <c r="BD18"/>
  <c r="BB18"/>
  <c r="BA18"/>
  <c r="AZ18"/>
  <c r="AU18"/>
  <c r="AV18"/>
  <c r="AT18"/>
  <c r="AS18"/>
  <c r="AR18"/>
  <c r="AM18"/>
  <c r="AN18"/>
  <c r="AL18"/>
  <c r="AK18"/>
  <c r="AJ18"/>
  <c r="AE18"/>
  <c r="AF18"/>
  <c r="AD18"/>
  <c r="AC18"/>
  <c r="AB18"/>
  <c r="W18"/>
  <c r="V18"/>
  <c r="U18"/>
  <c r="T18"/>
  <c r="O18"/>
  <c r="N18"/>
  <c r="M18"/>
  <c r="L18"/>
  <c r="I18"/>
  <c r="CN17"/>
  <c r="CP17"/>
  <c r="CR17"/>
  <c r="CI17"/>
  <c r="CH17"/>
  <c r="CJ17"/>
  <c r="CG17"/>
  <c r="CF17"/>
  <c r="CA17"/>
  <c r="BZ17"/>
  <c r="CB17"/>
  <c r="BY17"/>
  <c r="BX17"/>
  <c r="BS17"/>
  <c r="BR17"/>
  <c r="BT17"/>
  <c r="BQ17"/>
  <c r="BP17"/>
  <c r="BK17"/>
  <c r="BJ17"/>
  <c r="BL17"/>
  <c r="BI17"/>
  <c r="BH17"/>
  <c r="BC17"/>
  <c r="BB17"/>
  <c r="BD17"/>
  <c r="BA17"/>
  <c r="AZ17"/>
  <c r="AU17"/>
  <c r="AT17"/>
  <c r="AV17"/>
  <c r="AS17"/>
  <c r="AR17"/>
  <c r="AM17"/>
  <c r="AL17"/>
  <c r="AN17"/>
  <c r="AK17"/>
  <c r="AJ17"/>
  <c r="AE17"/>
  <c r="AD17"/>
  <c r="AF17"/>
  <c r="AC17"/>
  <c r="AB17"/>
  <c r="W17"/>
  <c r="V17"/>
  <c r="X17"/>
  <c r="U17"/>
  <c r="T17"/>
  <c r="O17"/>
  <c r="N17"/>
  <c r="P17"/>
  <c r="M17"/>
  <c r="L17"/>
  <c r="I17"/>
  <c r="CO16"/>
  <c r="CN16"/>
  <c r="CM16"/>
  <c r="CL16"/>
  <c r="CR16"/>
  <c r="CI16"/>
  <c r="CH16"/>
  <c r="CG16"/>
  <c r="CF16"/>
  <c r="CA16"/>
  <c r="BZ16"/>
  <c r="BY16"/>
  <c r="BX16"/>
  <c r="BS16"/>
  <c r="BR16"/>
  <c r="BQ16"/>
  <c r="BP16"/>
  <c r="BK16"/>
  <c r="BJ16"/>
  <c r="BI16"/>
  <c r="BH16"/>
  <c r="BC16"/>
  <c r="BB16"/>
  <c r="BA16"/>
  <c r="AZ16"/>
  <c r="AU16"/>
  <c r="AT16"/>
  <c r="AS16"/>
  <c r="AR16"/>
  <c r="AM16"/>
  <c r="AL16"/>
  <c r="AK16"/>
  <c r="AJ16"/>
  <c r="AE16"/>
  <c r="AD16"/>
  <c r="AC16"/>
  <c r="AB16"/>
  <c r="W16"/>
  <c r="V16"/>
  <c r="U16"/>
  <c r="T16"/>
  <c r="O16"/>
  <c r="N16"/>
  <c r="M16"/>
  <c r="L16"/>
  <c r="I16"/>
  <c r="CN15"/>
  <c r="CL15"/>
  <c r="CR15"/>
  <c r="CI15"/>
  <c r="CH15"/>
  <c r="CJ15"/>
  <c r="CF15"/>
  <c r="CA15"/>
  <c r="BZ15"/>
  <c r="BY15"/>
  <c r="BX15"/>
  <c r="BS15"/>
  <c r="BR15"/>
  <c r="BQ15"/>
  <c r="BP15"/>
  <c r="BK15"/>
  <c r="BJ15"/>
  <c r="BI15"/>
  <c r="BH15"/>
  <c r="BC15"/>
  <c r="BB15"/>
  <c r="BA15"/>
  <c r="AZ15"/>
  <c r="AU15"/>
  <c r="AT15"/>
  <c r="AS15"/>
  <c r="AR15"/>
  <c r="AM15"/>
  <c r="AL15"/>
  <c r="AK15"/>
  <c r="AJ15"/>
  <c r="AE15"/>
  <c r="AD15"/>
  <c r="AC15"/>
  <c r="AB15"/>
  <c r="W15"/>
  <c r="V15"/>
  <c r="U15"/>
  <c r="T15"/>
  <c r="O15"/>
  <c r="N15"/>
  <c r="P15"/>
  <c r="M15"/>
  <c r="L15"/>
  <c r="I15"/>
  <c r="CO14"/>
  <c r="CL14"/>
  <c r="CR14"/>
  <c r="CI14"/>
  <c r="CH14"/>
  <c r="CG14"/>
  <c r="CF14"/>
  <c r="CA14"/>
  <c r="BZ14"/>
  <c r="BY14"/>
  <c r="BX14"/>
  <c r="BS14"/>
  <c r="BR14"/>
  <c r="BQ14"/>
  <c r="BP14"/>
  <c r="BK14"/>
  <c r="BJ14"/>
  <c r="BI14"/>
  <c r="BH14"/>
  <c r="BC14"/>
  <c r="BB14"/>
  <c r="BA14"/>
  <c r="AZ14"/>
  <c r="AU14"/>
  <c r="AT14"/>
  <c r="AS14"/>
  <c r="AR14"/>
  <c r="AM14"/>
  <c r="AL14"/>
  <c r="AK14"/>
  <c r="AJ14"/>
  <c r="AE14"/>
  <c r="AD14"/>
  <c r="AC14"/>
  <c r="AB14"/>
  <c r="W14"/>
  <c r="V14"/>
  <c r="U14"/>
  <c r="T14"/>
  <c r="O14"/>
  <c r="N14"/>
  <c r="M14"/>
  <c r="L14"/>
  <c r="I14"/>
  <c r="CN13"/>
  <c r="CL13"/>
  <c r="CR13"/>
  <c r="CI13"/>
  <c r="CH13"/>
  <c r="CF13"/>
  <c r="CA13"/>
  <c r="BZ13"/>
  <c r="CB13"/>
  <c r="BY13"/>
  <c r="BX13"/>
  <c r="BS13"/>
  <c r="BR13"/>
  <c r="BT13"/>
  <c r="BQ13"/>
  <c r="BP13"/>
  <c r="BK13"/>
  <c r="BJ13"/>
  <c r="BL13"/>
  <c r="BI13"/>
  <c r="BH13"/>
  <c r="BC13"/>
  <c r="BB13"/>
  <c r="BD13"/>
  <c r="BA13"/>
  <c r="AZ13"/>
  <c r="AU13"/>
  <c r="AT13"/>
  <c r="AV13"/>
  <c r="AS13"/>
  <c r="AR13"/>
  <c r="AM13"/>
  <c r="AL13"/>
  <c r="AN13"/>
  <c r="AK13"/>
  <c r="AJ13"/>
  <c r="AE13"/>
  <c r="AD13"/>
  <c r="AF13"/>
  <c r="AC13"/>
  <c r="AB13"/>
  <c r="W13"/>
  <c r="V13"/>
  <c r="X13"/>
  <c r="U13"/>
  <c r="T13"/>
  <c r="O13"/>
  <c r="N13"/>
  <c r="P13"/>
  <c r="M13"/>
  <c r="L13"/>
  <c r="I13"/>
  <c r="CO12"/>
  <c r="CN12"/>
  <c r="CL12"/>
  <c r="CR12"/>
  <c r="CI12"/>
  <c r="CH12"/>
  <c r="CF12"/>
  <c r="CA12"/>
  <c r="BZ12"/>
  <c r="BY12"/>
  <c r="BX12"/>
  <c r="BS12"/>
  <c r="BR12"/>
  <c r="BQ12"/>
  <c r="BP12"/>
  <c r="BK12"/>
  <c r="BJ12"/>
  <c r="BI12"/>
  <c r="BH12"/>
  <c r="BC12"/>
  <c r="BB12"/>
  <c r="BA12"/>
  <c r="AZ12"/>
  <c r="AU12"/>
  <c r="AT12"/>
  <c r="AS12"/>
  <c r="AR12"/>
  <c r="AM12"/>
  <c r="AL12"/>
  <c r="AK12"/>
  <c r="AJ12"/>
  <c r="AE12"/>
  <c r="AD12"/>
  <c r="AC12"/>
  <c r="AB12"/>
  <c r="W12"/>
  <c r="V12"/>
  <c r="U12"/>
  <c r="T12"/>
  <c r="O12"/>
  <c r="N12"/>
  <c r="M12"/>
  <c r="L12"/>
  <c r="I12"/>
  <c r="CN11"/>
  <c r="CL11"/>
  <c r="CR11"/>
  <c r="CI11"/>
  <c r="CH11"/>
  <c r="CG11"/>
  <c r="CF11"/>
  <c r="CA11"/>
  <c r="BZ11"/>
  <c r="CB11"/>
  <c r="BY11"/>
  <c r="BX11"/>
  <c r="BS11"/>
  <c r="BR11"/>
  <c r="BT11"/>
  <c r="BQ11"/>
  <c r="BP11"/>
  <c r="BK11"/>
  <c r="BJ11"/>
  <c r="BL11"/>
  <c r="BI11"/>
  <c r="BH11"/>
  <c r="BC11"/>
  <c r="BB11"/>
  <c r="BD11"/>
  <c r="BA11"/>
  <c r="AZ11"/>
  <c r="AU11"/>
  <c r="AT11"/>
  <c r="AV11"/>
  <c r="AS11"/>
  <c r="AR11"/>
  <c r="AM11"/>
  <c r="AL11"/>
  <c r="AN11"/>
  <c r="AK11"/>
  <c r="AJ11"/>
  <c r="AE11"/>
  <c r="AD11"/>
  <c r="AF11"/>
  <c r="AC11"/>
  <c r="AB11"/>
  <c r="W11"/>
  <c r="V11"/>
  <c r="X11"/>
  <c r="U11"/>
  <c r="T11"/>
  <c r="O11"/>
  <c r="N11"/>
  <c r="P11"/>
  <c r="M11"/>
  <c r="L11"/>
  <c r="I11"/>
  <c r="CO10"/>
  <c r="CN10"/>
  <c r="CM10"/>
  <c r="CL10"/>
  <c r="CR10"/>
  <c r="CI10"/>
  <c r="CH10"/>
  <c r="CG10"/>
  <c r="CF10"/>
  <c r="CA10"/>
  <c r="BZ10"/>
  <c r="BY10"/>
  <c r="BX10"/>
  <c r="BS10"/>
  <c r="BR10"/>
  <c r="BQ10"/>
  <c r="BP10"/>
  <c r="BK10"/>
  <c r="BJ10"/>
  <c r="BI10"/>
  <c r="BH10"/>
  <c r="BC10"/>
  <c r="BB10"/>
  <c r="BA10"/>
  <c r="AZ10"/>
  <c r="AU10"/>
  <c r="AT10"/>
  <c r="AS10"/>
  <c r="AR10"/>
  <c r="AM10"/>
  <c r="AL10"/>
  <c r="AK10"/>
  <c r="AJ10"/>
  <c r="AE10"/>
  <c r="AD10"/>
  <c r="AC10"/>
  <c r="AB10"/>
  <c r="W10"/>
  <c r="V10"/>
  <c r="U10"/>
  <c r="T10"/>
  <c r="O10"/>
  <c r="N10"/>
  <c r="M10"/>
  <c r="L10"/>
  <c r="I10"/>
  <c r="CN9"/>
  <c r="CL9"/>
  <c r="CR9"/>
  <c r="CI9"/>
  <c r="CH9"/>
  <c r="CJ9"/>
  <c r="CF9"/>
  <c r="CA9"/>
  <c r="BZ9"/>
  <c r="BY9"/>
  <c r="BX9"/>
  <c r="BS9"/>
  <c r="BR9"/>
  <c r="BQ9"/>
  <c r="BP9"/>
  <c r="BK9"/>
  <c r="BJ9"/>
  <c r="BI9"/>
  <c r="BH9"/>
  <c r="BC9"/>
  <c r="BB9"/>
  <c r="BA9"/>
  <c r="AZ9"/>
  <c r="AU9"/>
  <c r="AT9"/>
  <c r="AS9"/>
  <c r="AR9"/>
  <c r="AM9"/>
  <c r="AL9"/>
  <c r="AK9"/>
  <c r="AJ9"/>
  <c r="AE9"/>
  <c r="AD9"/>
  <c r="AC9"/>
  <c r="AB9"/>
  <c r="W9"/>
  <c r="V9"/>
  <c r="U9"/>
  <c r="T9"/>
  <c r="O9"/>
  <c r="N9"/>
  <c r="M9"/>
  <c r="L9"/>
  <c r="I9"/>
  <c r="CN8"/>
  <c r="CO8"/>
  <c r="CL8"/>
  <c r="CR8"/>
  <c r="CI8"/>
  <c r="CH8"/>
  <c r="CF8"/>
  <c r="CA8"/>
  <c r="BZ8"/>
  <c r="BY8"/>
  <c r="BX8"/>
  <c r="BS8"/>
  <c r="BR8"/>
  <c r="BQ8"/>
  <c r="BP8"/>
  <c r="BK8"/>
  <c r="BJ8"/>
  <c r="BI8"/>
  <c r="BH8"/>
  <c r="BC8"/>
  <c r="BB8"/>
  <c r="BA8"/>
  <c r="AZ8"/>
  <c r="AU8"/>
  <c r="AT8"/>
  <c r="AS8"/>
  <c r="AR8"/>
  <c r="AM8"/>
  <c r="AL8"/>
  <c r="AK8"/>
  <c r="AJ8"/>
  <c r="AE8"/>
  <c r="AD8"/>
  <c r="AC8"/>
  <c r="AB8"/>
  <c r="W8"/>
  <c r="V8"/>
  <c r="U8"/>
  <c r="T8"/>
  <c r="O8"/>
  <c r="N8"/>
  <c r="M8"/>
  <c r="L8"/>
  <c r="I8"/>
  <c r="CN7"/>
  <c r="CL7"/>
  <c r="CR7"/>
  <c r="CI7"/>
  <c r="CH7"/>
  <c r="CJ7"/>
  <c r="CG7"/>
  <c r="CF7"/>
  <c r="CA7"/>
  <c r="BZ7"/>
  <c r="CB7"/>
  <c r="BY7"/>
  <c r="BX7"/>
  <c r="BS7"/>
  <c r="BR7"/>
  <c r="BT7"/>
  <c r="BQ7"/>
  <c r="BP7"/>
  <c r="BK7"/>
  <c r="BJ7"/>
  <c r="BL7"/>
  <c r="BI7"/>
  <c r="BH7"/>
  <c r="BC7"/>
  <c r="BB7"/>
  <c r="BD7"/>
  <c r="BA7"/>
  <c r="AZ7"/>
  <c r="AU7"/>
  <c r="AT7"/>
  <c r="AV7"/>
  <c r="AS7"/>
  <c r="AR7"/>
  <c r="AM7"/>
  <c r="AL7"/>
  <c r="AN7"/>
  <c r="AK7"/>
  <c r="AJ7"/>
  <c r="AE7"/>
  <c r="AD7"/>
  <c r="AF7"/>
  <c r="AC7"/>
  <c r="AB7"/>
  <c r="W7"/>
  <c r="V7"/>
  <c r="X7"/>
  <c r="U7"/>
  <c r="T7"/>
  <c r="O7"/>
  <c r="N7"/>
  <c r="P7"/>
  <c r="M7"/>
  <c r="L7"/>
  <c r="I7"/>
  <c r="CO6"/>
  <c r="CN6"/>
  <c r="CS6"/>
  <c r="CV6"/>
  <c r="CM6"/>
  <c r="CL6"/>
  <c r="CI6"/>
  <c r="CH6"/>
  <c r="CG6"/>
  <c r="CF6"/>
  <c r="CA6"/>
  <c r="BZ6"/>
  <c r="BY6"/>
  <c r="BX6"/>
  <c r="BS6"/>
  <c r="BR6"/>
  <c r="BQ6"/>
  <c r="BP6"/>
  <c r="BK6"/>
  <c r="BJ6"/>
  <c r="BI6"/>
  <c r="BH6"/>
  <c r="BC6"/>
  <c r="BB6"/>
  <c r="BA6"/>
  <c r="AZ6"/>
  <c r="AU6"/>
  <c r="AT6"/>
  <c r="AS6"/>
  <c r="AR6"/>
  <c r="AM6"/>
  <c r="AL6"/>
  <c r="AK6"/>
  <c r="AJ6"/>
  <c r="AE6"/>
  <c r="AD6"/>
  <c r="AC6"/>
  <c r="AB6"/>
  <c r="W6"/>
  <c r="V6"/>
  <c r="U6"/>
  <c r="T6"/>
  <c r="O6"/>
  <c r="N6"/>
  <c r="M6"/>
  <c r="L6"/>
  <c r="I6"/>
  <c r="CL5"/>
  <c r="CR5"/>
  <c r="CI5"/>
  <c r="CH5"/>
  <c r="CH29"/>
  <c r="CH30"/>
  <c r="CF5"/>
  <c r="CF29"/>
  <c r="CF30"/>
  <c r="CA5"/>
  <c r="BZ5"/>
  <c r="BZ29"/>
  <c r="BZ30"/>
  <c r="BY5"/>
  <c r="BX5"/>
  <c r="BX29"/>
  <c r="BX30"/>
  <c r="BS5"/>
  <c r="BR5"/>
  <c r="BR29"/>
  <c r="BR30"/>
  <c r="BQ5"/>
  <c r="BP5"/>
  <c r="BP29"/>
  <c r="BP30"/>
  <c r="BK5"/>
  <c r="BJ5"/>
  <c r="BJ29"/>
  <c r="BJ30"/>
  <c r="BI5"/>
  <c r="BH5"/>
  <c r="BH29"/>
  <c r="BH30"/>
  <c r="BC5"/>
  <c r="BB5"/>
  <c r="BB29"/>
  <c r="BB30"/>
  <c r="BA5"/>
  <c r="AZ5"/>
  <c r="AZ29"/>
  <c r="AZ30"/>
  <c r="AU5"/>
  <c r="AT5"/>
  <c r="AT29"/>
  <c r="AT30"/>
  <c r="AS5"/>
  <c r="AR5"/>
  <c r="AR29"/>
  <c r="AR30"/>
  <c r="AM5"/>
  <c r="AL5"/>
  <c r="AL29"/>
  <c r="AL30"/>
  <c r="AK5"/>
  <c r="AJ5"/>
  <c r="AJ29"/>
  <c r="AJ30"/>
  <c r="AE5"/>
  <c r="AD5"/>
  <c r="AD29"/>
  <c r="AD30"/>
  <c r="AC5"/>
  <c r="AB5"/>
  <c r="AB29"/>
  <c r="AB30"/>
  <c r="W5"/>
  <c r="V5"/>
  <c r="V29"/>
  <c r="V30"/>
  <c r="U5"/>
  <c r="T5"/>
  <c r="T29"/>
  <c r="T30"/>
  <c r="O5"/>
  <c r="N5"/>
  <c r="N29"/>
  <c r="N30"/>
  <c r="M5"/>
  <c r="L5"/>
  <c r="L29"/>
  <c r="L30"/>
  <c r="I5"/>
  <c r="CP5"/>
  <c r="CP7"/>
  <c r="CM8"/>
  <c r="P9"/>
  <c r="X9"/>
  <c r="AF9"/>
  <c r="AN9"/>
  <c r="AV9"/>
  <c r="BD9"/>
  <c r="BL9"/>
  <c r="BT9"/>
  <c r="CB9"/>
  <c r="CP11"/>
  <c r="CJ13"/>
  <c r="CM14"/>
  <c r="P19"/>
  <c r="AF19"/>
  <c r="AV19"/>
  <c r="BL19"/>
  <c r="CB19"/>
  <c r="P20"/>
  <c r="X20"/>
  <c r="AF20"/>
  <c r="AN20"/>
  <c r="AV20"/>
  <c r="BD20"/>
  <c r="BL20"/>
  <c r="BT20"/>
  <c r="CB20"/>
  <c r="P21"/>
  <c r="AF21"/>
  <c r="AV21"/>
  <c r="BL21"/>
  <c r="CB21"/>
  <c r="P22"/>
  <c r="X22"/>
  <c r="AF22"/>
  <c r="AN22"/>
  <c r="AV22"/>
  <c r="BD22"/>
  <c r="BL22"/>
  <c r="BT22"/>
  <c r="CB22"/>
  <c r="P23"/>
  <c r="AF23"/>
  <c r="AV23"/>
  <c r="BL23"/>
  <c r="CB23"/>
  <c r="CP23"/>
  <c r="CB24"/>
  <c r="P25"/>
  <c r="AF25"/>
  <c r="AV25"/>
  <c r="BL25"/>
  <c r="CB25"/>
  <c r="CP25"/>
  <c r="CJ26"/>
  <c r="X27"/>
  <c r="AN27"/>
  <c r="BD27"/>
  <c r="BT27"/>
  <c r="CJ27"/>
  <c r="P28"/>
  <c r="X28"/>
  <c r="AF28"/>
  <c r="AN28"/>
  <c r="AV28"/>
  <c r="BD28"/>
  <c r="BL28"/>
  <c r="BT28"/>
  <c r="CB28"/>
  <c r="X15"/>
  <c r="AF15"/>
  <c r="AN15"/>
  <c r="AV15"/>
  <c r="BD15"/>
  <c r="BL15"/>
  <c r="BT15"/>
  <c r="CB15"/>
  <c r="CP15"/>
  <c r="CJ18"/>
  <c r="CM18"/>
  <c r="CJ20"/>
  <c r="CM12"/>
  <c r="CP16"/>
  <c r="CS16"/>
  <c r="CV16"/>
  <c r="CP18"/>
  <c r="CS18"/>
  <c r="CM20"/>
  <c r="CS22"/>
  <c r="CR23"/>
  <c r="CP24"/>
  <c r="CS24"/>
  <c r="CR25"/>
  <c r="CR27"/>
  <c r="CO28"/>
  <c r="CP8"/>
  <c r="CS8"/>
  <c r="CV8"/>
  <c r="CP9"/>
  <c r="CP10"/>
  <c r="CS10"/>
  <c r="CV10"/>
  <c r="CP12"/>
  <c r="CS12"/>
  <c r="CV12"/>
  <c r="CP13"/>
  <c r="CP14"/>
  <c r="CP20"/>
  <c r="CS20"/>
  <c r="CS28"/>
  <c r="CM26"/>
  <c r="CS26"/>
  <c r="CO26"/>
  <c r="CG5"/>
  <c r="CN29"/>
  <c r="CN30"/>
  <c r="CG8"/>
  <c r="CG9"/>
  <c r="CJ11"/>
  <c r="CG12"/>
  <c r="CG13"/>
  <c r="CG15"/>
  <c r="CG18"/>
  <c r="CG20"/>
  <c r="CG22"/>
  <c r="CG24"/>
  <c r="CG26"/>
  <c r="CQ7"/>
  <c r="CS14"/>
  <c r="CV14"/>
  <c r="CQ5"/>
  <c r="M27"/>
  <c r="M25"/>
  <c r="M23"/>
  <c r="M21"/>
  <c r="M19"/>
  <c r="U27"/>
  <c r="U25"/>
  <c r="U23"/>
  <c r="U21"/>
  <c r="U19"/>
  <c r="AC27"/>
  <c r="AC25"/>
  <c r="AC23"/>
  <c r="AC21"/>
  <c r="AC19"/>
  <c r="AK27"/>
  <c r="AK25"/>
  <c r="AK23"/>
  <c r="AK21"/>
  <c r="AK19"/>
  <c r="AS27"/>
  <c r="AS25"/>
  <c r="AS23"/>
  <c r="AS21"/>
  <c r="AS19"/>
  <c r="BA27"/>
  <c r="BA25"/>
  <c r="BA23"/>
  <c r="BA21"/>
  <c r="BA19"/>
  <c r="BI27"/>
  <c r="BI25"/>
  <c r="BI23"/>
  <c r="BI21"/>
  <c r="BI19"/>
  <c r="BQ27"/>
  <c r="BQ25"/>
  <c r="BQ23"/>
  <c r="BQ21"/>
  <c r="BQ19"/>
  <c r="BY27"/>
  <c r="BY25"/>
  <c r="BY23"/>
  <c r="BY21"/>
  <c r="BY19"/>
  <c r="CG27"/>
  <c r="CG25"/>
  <c r="CG23"/>
  <c r="CG21"/>
  <c r="CG19"/>
  <c r="O29"/>
  <c r="O30"/>
  <c r="W29"/>
  <c r="W30"/>
  <c r="AE29"/>
  <c r="AE30"/>
  <c r="AM29"/>
  <c r="AM30"/>
  <c r="AU29"/>
  <c r="AU30"/>
  <c r="BC29"/>
  <c r="BC30"/>
  <c r="BK29"/>
  <c r="BK30"/>
  <c r="BS29"/>
  <c r="BS30"/>
  <c r="CA29"/>
  <c r="CA30"/>
  <c r="CI29"/>
  <c r="CI30"/>
  <c r="CM5"/>
  <c r="CO5"/>
  <c r="CS5"/>
  <c r="CV5"/>
  <c r="P6"/>
  <c r="X6"/>
  <c r="AF6"/>
  <c r="AN6"/>
  <c r="AV6"/>
  <c r="BD6"/>
  <c r="BL6"/>
  <c r="BT6"/>
  <c r="CB6"/>
  <c r="CJ6"/>
  <c r="CL29"/>
  <c r="CL30"/>
  <c r="CP6"/>
  <c r="CQ6"/>
  <c r="CR6"/>
  <c r="CT6"/>
  <c r="CM7"/>
  <c r="CO7"/>
  <c r="CS7"/>
  <c r="CV7"/>
  <c r="P8"/>
  <c r="X8"/>
  <c r="AF8"/>
  <c r="AN8"/>
  <c r="AV8"/>
  <c r="BD8"/>
  <c r="BL8"/>
  <c r="BT8"/>
  <c r="CB8"/>
  <c r="CJ8"/>
  <c r="CT8"/>
  <c r="CM9"/>
  <c r="CO9"/>
  <c r="CS9"/>
  <c r="CV9"/>
  <c r="P10"/>
  <c r="X10"/>
  <c r="AF10"/>
  <c r="AN10"/>
  <c r="AV10"/>
  <c r="BD10"/>
  <c r="BL10"/>
  <c r="BT10"/>
  <c r="CB10"/>
  <c r="CJ10"/>
  <c r="CT10"/>
  <c r="CM11"/>
  <c r="CO11"/>
  <c r="CS11"/>
  <c r="CV11"/>
  <c r="P12"/>
  <c r="X12"/>
  <c r="AF12"/>
  <c r="AN12"/>
  <c r="AV12"/>
  <c r="BD12"/>
  <c r="BL12"/>
  <c r="BT12"/>
  <c r="CB12"/>
  <c r="CJ12"/>
  <c r="CT12"/>
  <c r="CM13"/>
  <c r="CO13"/>
  <c r="CS13"/>
  <c r="CV13"/>
  <c r="P14"/>
  <c r="X14"/>
  <c r="AF14"/>
  <c r="AN14"/>
  <c r="AV14"/>
  <c r="BD14"/>
  <c r="BL14"/>
  <c r="BT14"/>
  <c r="CB14"/>
  <c r="CJ14"/>
  <c r="CT14"/>
  <c r="CM15"/>
  <c r="CO15"/>
  <c r="CS15"/>
  <c r="CV15"/>
  <c r="P16"/>
  <c r="X16"/>
  <c r="AF16"/>
  <c r="AN16"/>
  <c r="AV16"/>
  <c r="BD16"/>
  <c r="BL16"/>
  <c r="BT16"/>
  <c r="CB16"/>
  <c r="CJ16"/>
  <c r="CT16"/>
  <c r="CM17"/>
  <c r="CO17"/>
  <c r="CS17"/>
  <c r="CV17"/>
  <c r="P18"/>
  <c r="X18"/>
  <c r="CS19"/>
  <c r="CV19"/>
  <c r="CO19"/>
  <c r="CS21"/>
  <c r="CV21"/>
  <c r="CO21"/>
  <c r="CS23"/>
  <c r="CV23"/>
  <c r="CO23"/>
  <c r="CS25"/>
  <c r="CV25"/>
  <c r="CO25"/>
  <c r="CS27"/>
  <c r="CV27"/>
  <c r="CO27"/>
  <c r="P5"/>
  <c r="P29"/>
  <c r="P30"/>
  <c r="X5"/>
  <c r="AF5"/>
  <c r="AF29"/>
  <c r="AF30"/>
  <c r="AN5"/>
  <c r="AV5"/>
  <c r="AV29"/>
  <c r="AV30"/>
  <c r="BD5"/>
  <c r="BL5"/>
  <c r="BL29"/>
  <c r="BL30"/>
  <c r="BT5"/>
  <c r="CB5"/>
  <c r="CB29"/>
  <c r="CB30"/>
  <c r="CJ5"/>
  <c r="CT24"/>
  <c r="CV24"/>
  <c r="CT26"/>
  <c r="CV26"/>
  <c r="CT28"/>
  <c r="CV28"/>
  <c r="CT22"/>
  <c r="CV22"/>
  <c r="CT18"/>
  <c r="CV18"/>
  <c r="CT20"/>
  <c r="CV20"/>
  <c r="CQ8"/>
  <c r="CP29"/>
  <c r="CQ25"/>
  <c r="CQ15"/>
  <c r="CQ14"/>
  <c r="CQ27"/>
  <c r="CQ23"/>
  <c r="CQ18"/>
  <c r="CQ10"/>
  <c r="CQ11"/>
  <c r="CQ16"/>
  <c r="CQ24"/>
  <c r="CQ20"/>
  <c r="CQ17"/>
  <c r="CQ13"/>
  <c r="CQ9"/>
  <c r="CQ12"/>
  <c r="CT23"/>
  <c r="CT19"/>
  <c r="CT15"/>
  <c r="CR29"/>
  <c r="CR30"/>
  <c r="CT27"/>
  <c r="CT25"/>
  <c r="CT21"/>
  <c r="CT17"/>
  <c r="CT13"/>
  <c r="CT11"/>
  <c r="CT9"/>
  <c r="CT7"/>
  <c r="CS29"/>
  <c r="CT5"/>
  <c r="CJ29"/>
  <c r="CJ30"/>
  <c r="BT29"/>
  <c r="BT30"/>
  <c r="BD29"/>
  <c r="BD30"/>
  <c r="AN29"/>
  <c r="AN30"/>
  <c r="X29"/>
  <c r="X30"/>
  <c r="CT29"/>
  <c r="CT30"/>
  <c r="CU10"/>
  <c r="CU25"/>
  <c r="CU5"/>
  <c r="CU9"/>
  <c r="CU12"/>
  <c r="AG10"/>
  <c r="AG18"/>
  <c r="AG20"/>
  <c r="AG22"/>
  <c r="AG24"/>
  <c r="AG26"/>
  <c r="AG28"/>
  <c r="AG13"/>
  <c r="AG15"/>
  <c r="AG7"/>
  <c r="AG17"/>
  <c r="AG9"/>
  <c r="AG19"/>
  <c r="AG21"/>
  <c r="AG23"/>
  <c r="AG25"/>
  <c r="AG27"/>
  <c r="AG11"/>
  <c r="AG12"/>
  <c r="AG14"/>
  <c r="AG6"/>
  <c r="AG16"/>
  <c r="CU15"/>
  <c r="CU13"/>
  <c r="CU26"/>
  <c r="CU21"/>
  <c r="CU27"/>
  <c r="CU7"/>
  <c r="CU11"/>
  <c r="CU19"/>
  <c r="CU6"/>
  <c r="CU18"/>
  <c r="Y16"/>
  <c r="Y5"/>
  <c r="Y21"/>
  <c r="Y25"/>
  <c r="Y7"/>
  <c r="Y9"/>
  <c r="Y28"/>
  <c r="Y24"/>
  <c r="Y20"/>
  <c r="Y11"/>
  <c r="Y13"/>
  <c r="Y19"/>
  <c r="Y23"/>
  <c r="Y27"/>
  <c r="Y17"/>
  <c r="Y26"/>
  <c r="Y22"/>
  <c r="Y18"/>
  <c r="Y10"/>
  <c r="Y12"/>
  <c r="CU22"/>
  <c r="CU8"/>
  <c r="AG5"/>
  <c r="BU8"/>
  <c r="BU19"/>
  <c r="BU21"/>
  <c r="BU27"/>
  <c r="BU28"/>
  <c r="BU24"/>
  <c r="BU20"/>
  <c r="BU10"/>
  <c r="BU12"/>
  <c r="BU5"/>
  <c r="BU23"/>
  <c r="BU25"/>
  <c r="BU15"/>
  <c r="BU14"/>
  <c r="BU7"/>
  <c r="BU6"/>
  <c r="BU17"/>
  <c r="BU16"/>
  <c r="BU9"/>
  <c r="BU26"/>
  <c r="BU18"/>
  <c r="BU11"/>
  <c r="BU13"/>
  <c r="BE8"/>
  <c r="BE19"/>
  <c r="BE21"/>
  <c r="BE27"/>
  <c r="BE15"/>
  <c r="BE6"/>
  <c r="BE16"/>
  <c r="BE28"/>
  <c r="BE24"/>
  <c r="BE20"/>
  <c r="BE11"/>
  <c r="BE13"/>
  <c r="BE5"/>
  <c r="BE23"/>
  <c r="BE25"/>
  <c r="BE14"/>
  <c r="BE7"/>
  <c r="BE17"/>
  <c r="BE9"/>
  <c r="BE26"/>
  <c r="BE22"/>
  <c r="BE18"/>
  <c r="BE10"/>
  <c r="BE12"/>
  <c r="AO8"/>
  <c r="AO19"/>
  <c r="AO21"/>
  <c r="AO27"/>
  <c r="AO15"/>
  <c r="AO14"/>
  <c r="AO7"/>
  <c r="AO6"/>
  <c r="AO17"/>
  <c r="AO16"/>
  <c r="AO9"/>
  <c r="AO28"/>
  <c r="AO24"/>
  <c r="AO20"/>
  <c r="AO10"/>
  <c r="AO12"/>
  <c r="AO5"/>
  <c r="AO23"/>
  <c r="AO25"/>
  <c r="AO26"/>
  <c r="AO22"/>
  <c r="AO18"/>
  <c r="AO11"/>
  <c r="AO13"/>
  <c r="CC8"/>
  <c r="CC20"/>
  <c r="CC23"/>
  <c r="CC24"/>
  <c r="CC25"/>
  <c r="CC28"/>
  <c r="CC15"/>
  <c r="CC7"/>
  <c r="CC17"/>
  <c r="CC9"/>
  <c r="CC5"/>
  <c r="CC18"/>
  <c r="CC19"/>
  <c r="CC21"/>
  <c r="CC22"/>
  <c r="CC26"/>
  <c r="CC27"/>
  <c r="CC11"/>
  <c r="CC10"/>
  <c r="CC13"/>
  <c r="CC12"/>
  <c r="CC14"/>
  <c r="CC6"/>
  <c r="CC16"/>
  <c r="BM8"/>
  <c r="BM18"/>
  <c r="BM22"/>
  <c r="BM23"/>
  <c r="BM25"/>
  <c r="BM26"/>
  <c r="BM10"/>
  <c r="BM14"/>
  <c r="BM6"/>
  <c r="BM16"/>
  <c r="BM5"/>
  <c r="BM19"/>
  <c r="BM20"/>
  <c r="BM21"/>
  <c r="BM24"/>
  <c r="BM27"/>
  <c r="BM28"/>
  <c r="BM11"/>
  <c r="BM13"/>
  <c r="BM12"/>
  <c r="BM15"/>
  <c r="BM7"/>
  <c r="BM17"/>
  <c r="BM9"/>
  <c r="AW8"/>
  <c r="AW20"/>
  <c r="AW23"/>
  <c r="AW24"/>
  <c r="AW25"/>
  <c r="AW28"/>
  <c r="AW11"/>
  <c r="AW10"/>
  <c r="AW13"/>
  <c r="AW12"/>
  <c r="AW15"/>
  <c r="AW7"/>
  <c r="AW17"/>
  <c r="AW9"/>
  <c r="AW5"/>
  <c r="AW18"/>
  <c r="AW19"/>
  <c r="AW21"/>
  <c r="AW22"/>
  <c r="AW26"/>
  <c r="AW27"/>
  <c r="AW14"/>
  <c r="AW6"/>
  <c r="AW16"/>
  <c r="Q23"/>
  <c r="Q24"/>
  <c r="Q28"/>
  <c r="Q25"/>
  <c r="Q20"/>
  <c r="Q18"/>
  <c r="Q13"/>
  <c r="Q11"/>
  <c r="Q15"/>
  <c r="Q7"/>
  <c r="Q17"/>
  <c r="Q9"/>
  <c r="Q8"/>
  <c r="Q21"/>
  <c r="Q26"/>
  <c r="Q27"/>
  <c r="Q22"/>
  <c r="Q19"/>
  <c r="Q10"/>
  <c r="Q5"/>
  <c r="Q12"/>
  <c r="Q14"/>
  <c r="Q6"/>
  <c r="Q16"/>
  <c r="CK9"/>
  <c r="CK19"/>
  <c r="CK27"/>
  <c r="CK21"/>
  <c r="CK7"/>
  <c r="CK16"/>
  <c r="CK6"/>
  <c r="CK28"/>
  <c r="CK24"/>
  <c r="CK20"/>
  <c r="CK11"/>
  <c r="CK13"/>
  <c r="CK23"/>
  <c r="CK25"/>
  <c r="CK5"/>
  <c r="CK15"/>
  <c r="CK8"/>
  <c r="CK14"/>
  <c r="CK17"/>
  <c r="CK26"/>
  <c r="CK22"/>
  <c r="CK18"/>
  <c r="CK10"/>
  <c r="CK12"/>
  <c r="CU17"/>
  <c r="CU23"/>
  <c r="CU14"/>
  <c r="CU28"/>
  <c r="CU24"/>
  <c r="CU20"/>
  <c r="CU16"/>
  <c r="Y14"/>
  <c r="Y6"/>
  <c r="AG8"/>
  <c r="Y8"/>
  <c r="Y15"/>
  <c r="CS23" i="36" l="1"/>
  <c r="CP23"/>
  <c r="CS5"/>
  <c r="CV5" s="1"/>
  <c r="CO5"/>
  <c r="CS20"/>
  <c r="CP20"/>
  <c r="CS22"/>
  <c r="CP22"/>
  <c r="CS27"/>
  <c r="CP27"/>
  <c r="N30"/>
  <c r="N31" s="1"/>
  <c r="AT30"/>
  <c r="AT31" s="1"/>
  <c r="BD7"/>
  <c r="CB7"/>
  <c r="BD8"/>
  <c r="AN9"/>
  <c r="BD10"/>
  <c r="P11"/>
  <c r="AN11"/>
  <c r="BD11"/>
  <c r="CB12"/>
  <c r="AN15"/>
  <c r="P17"/>
  <c r="AV17"/>
  <c r="BL17"/>
  <c r="AN18"/>
  <c r="BD18"/>
  <c r="AF19"/>
  <c r="AV19"/>
  <c r="BL19"/>
  <c r="CB19"/>
  <c r="AN20"/>
  <c r="BD20"/>
  <c r="AF21"/>
  <c r="AF22"/>
  <c r="AV22"/>
  <c r="P23"/>
  <c r="BA5"/>
  <c r="CU10" i="37"/>
  <c r="CU25"/>
  <c r="CU5"/>
  <c r="AN21" i="36"/>
  <c r="BT21"/>
  <c r="CB21"/>
  <c r="BE5"/>
  <c r="AF12"/>
  <c r="CJ10"/>
  <c r="BT12"/>
  <c r="BQ14"/>
  <c r="BL12"/>
  <c r="BI14"/>
  <c r="AR30"/>
  <c r="AR31" s="1"/>
  <c r="AV14"/>
  <c r="AN14"/>
  <c r="CJ17"/>
  <c r="BQ9"/>
  <c r="BQ10"/>
  <c r="BQ15"/>
  <c r="AV18"/>
  <c r="AE30"/>
  <c r="AE31" s="1"/>
  <c r="AG23" s="1"/>
  <c r="X13"/>
  <c r="P18"/>
  <c r="BY14"/>
  <c r="BY15"/>
  <c r="BY16"/>
  <c r="BY13"/>
  <c r="BY19"/>
  <c r="BQ11"/>
  <c r="BQ13"/>
  <c r="BI10"/>
  <c r="BI13"/>
  <c r="BL11"/>
  <c r="AV11"/>
  <c r="AV10"/>
  <c r="AN10"/>
  <c r="AF11"/>
  <c r="M6"/>
  <c r="M8"/>
  <c r="M12"/>
  <c r="CJ9"/>
  <c r="CJ8"/>
  <c r="CJ7"/>
  <c r="CG15"/>
  <c r="CG13"/>
  <c r="CG14"/>
  <c r="CG16"/>
  <c r="BY5"/>
  <c r="BT8"/>
  <c r="BQ19"/>
  <c r="BQ5"/>
  <c r="BL8"/>
  <c r="BL7"/>
  <c r="BI24"/>
  <c r="BI5"/>
  <c r="BM5"/>
  <c r="AQ31"/>
  <c r="AS28" s="1"/>
  <c r="AK5"/>
  <c r="AF8"/>
  <c r="AC20"/>
  <c r="AC6"/>
  <c r="AC9"/>
  <c r="AC12"/>
  <c r="AC14"/>
  <c r="AC23"/>
  <c r="AC5"/>
  <c r="AG5"/>
  <c r="U5"/>
  <c r="M5"/>
  <c r="CM5"/>
  <c r="P5"/>
  <c r="X5"/>
  <c r="AF5"/>
  <c r="AN5"/>
  <c r="AV5"/>
  <c r="BD5"/>
  <c r="BL5"/>
  <c r="BT5"/>
  <c r="CB5"/>
  <c r="CJ5"/>
  <c r="CG8"/>
  <c r="CG9"/>
  <c r="CG11"/>
  <c r="CJ18"/>
  <c r="CG6"/>
  <c r="CG7"/>
  <c r="CG10"/>
  <c r="CG12"/>
  <c r="CJ15"/>
  <c r="CJ14"/>
  <c r="CJ13"/>
  <c r="CI30"/>
  <c r="CI31" s="1"/>
  <c r="CK24" s="1"/>
  <c r="CJ11"/>
  <c r="CG19"/>
  <c r="CG20"/>
  <c r="CG21"/>
  <c r="CG22"/>
  <c r="CG23"/>
  <c r="CF30"/>
  <c r="CF31" s="1"/>
  <c r="CH30"/>
  <c r="CH31" s="1"/>
  <c r="CJ19"/>
  <c r="CJ20"/>
  <c r="CJ21"/>
  <c r="CJ22"/>
  <c r="CJ23"/>
  <c r="CB18"/>
  <c r="CB17"/>
  <c r="CB15"/>
  <c r="CB14"/>
  <c r="CB13"/>
  <c r="CB11"/>
  <c r="BY6"/>
  <c r="CB9"/>
  <c r="CA30"/>
  <c r="CA31" s="1"/>
  <c r="CC23" s="1"/>
  <c r="CB8"/>
  <c r="BY7"/>
  <c r="BY9"/>
  <c r="CC9"/>
  <c r="BY10"/>
  <c r="CC10"/>
  <c r="BY11"/>
  <c r="CC11"/>
  <c r="BY12"/>
  <c r="CC12"/>
  <c r="BY23"/>
  <c r="CC8"/>
  <c r="BX30"/>
  <c r="BX31" s="1"/>
  <c r="BZ30"/>
  <c r="BZ31" s="1"/>
  <c r="CB23"/>
  <c r="CB24"/>
  <c r="BQ6"/>
  <c r="BQ7"/>
  <c r="BQ8"/>
  <c r="BQ12"/>
  <c r="BT18"/>
  <c r="BT15"/>
  <c r="BT14"/>
  <c r="BP30"/>
  <c r="BP31" s="1"/>
  <c r="BT11"/>
  <c r="BT10"/>
  <c r="BS30"/>
  <c r="BS31" s="1"/>
  <c r="BU24" s="1"/>
  <c r="BT9"/>
  <c r="BU9"/>
  <c r="BQ22"/>
  <c r="BQ23"/>
  <c r="BQ21"/>
  <c r="BU14"/>
  <c r="BT19"/>
  <c r="BT20"/>
  <c r="BT22"/>
  <c r="BT23"/>
  <c r="CM29"/>
  <c r="BI8"/>
  <c r="BI11"/>
  <c r="BI12"/>
  <c r="BI16"/>
  <c r="BL18"/>
  <c r="BL15"/>
  <c r="BL14"/>
  <c r="BL13"/>
  <c r="BH30"/>
  <c r="BH31" s="1"/>
  <c r="BL10"/>
  <c r="BL9"/>
  <c r="BM8"/>
  <c r="BI20"/>
  <c r="BI21"/>
  <c r="BI22"/>
  <c r="BM7"/>
  <c r="BM9"/>
  <c r="BM10"/>
  <c r="BM13"/>
  <c r="BM14"/>
  <c r="BM15"/>
  <c r="BI19"/>
  <c r="BM11"/>
  <c r="BM12"/>
  <c r="BM16"/>
  <c r="BL20"/>
  <c r="BL21"/>
  <c r="BL22"/>
  <c r="BL23"/>
  <c r="CM23"/>
  <c r="BL24"/>
  <c r="BD17"/>
  <c r="BD15"/>
  <c r="BD14"/>
  <c r="BD13"/>
  <c r="BA10"/>
  <c r="BA11"/>
  <c r="BD9"/>
  <c r="BA7"/>
  <c r="BA8"/>
  <c r="BA9"/>
  <c r="BA12"/>
  <c r="BA15"/>
  <c r="BA16"/>
  <c r="BA19"/>
  <c r="BA21"/>
  <c r="AZ30"/>
  <c r="AZ31" s="1"/>
  <c r="BE7"/>
  <c r="BE8"/>
  <c r="BE9"/>
  <c r="BE12"/>
  <c r="BE15"/>
  <c r="BE16"/>
  <c r="BA20"/>
  <c r="BE10"/>
  <c r="BE11"/>
  <c r="BE13"/>
  <c r="BE14"/>
  <c r="BD19"/>
  <c r="BD22"/>
  <c r="BD21"/>
  <c r="BD23"/>
  <c r="BD24"/>
  <c r="AV15"/>
  <c r="AV13"/>
  <c r="AV12"/>
  <c r="AV9"/>
  <c r="AV8"/>
  <c r="AU30"/>
  <c r="AU31" s="1"/>
  <c r="AW23" s="1"/>
  <c r="AV7"/>
  <c r="CP11"/>
  <c r="AV21"/>
  <c r="AV23"/>
  <c r="AV24"/>
  <c r="AK6"/>
  <c r="AK7"/>
  <c r="AK14"/>
  <c r="AK15"/>
  <c r="AK9"/>
  <c r="AK10"/>
  <c r="AK19"/>
  <c r="AM30"/>
  <c r="AM31" s="1"/>
  <c r="AO24" s="1"/>
  <c r="AN17"/>
  <c r="AN13"/>
  <c r="AJ30"/>
  <c r="AJ31" s="1"/>
  <c r="AK8"/>
  <c r="AK11"/>
  <c r="AK12"/>
  <c r="AK13"/>
  <c r="AK16"/>
  <c r="AK20"/>
  <c r="AK21"/>
  <c r="AN8"/>
  <c r="AN7"/>
  <c r="CP9"/>
  <c r="AN19"/>
  <c r="AN23"/>
  <c r="AN24"/>
  <c r="CO21"/>
  <c r="AF18"/>
  <c r="AF17"/>
  <c r="AF15"/>
  <c r="AF14"/>
  <c r="AF10"/>
  <c r="AF9"/>
  <c r="AF7"/>
  <c r="AG11"/>
  <c r="AC7"/>
  <c r="AC8"/>
  <c r="AC10"/>
  <c r="AC13"/>
  <c r="AC15"/>
  <c r="AC16"/>
  <c r="AC19"/>
  <c r="AC21"/>
  <c r="AB30"/>
  <c r="AB31" s="1"/>
  <c r="AD30"/>
  <c r="AD31" s="1"/>
  <c r="CM16"/>
  <c r="AF20"/>
  <c r="AF23"/>
  <c r="AF24"/>
  <c r="CO26"/>
  <c r="CO19"/>
  <c r="X18"/>
  <c r="X17"/>
  <c r="X15"/>
  <c r="X14"/>
  <c r="X12"/>
  <c r="X11"/>
  <c r="X10"/>
  <c r="X9"/>
  <c r="X8"/>
  <c r="T30"/>
  <c r="T31" s="1"/>
  <c r="W30"/>
  <c r="W31" s="1"/>
  <c r="Y24" s="1"/>
  <c r="X7"/>
  <c r="U8"/>
  <c r="U9"/>
  <c r="U10"/>
  <c r="U11"/>
  <c r="U16"/>
  <c r="U19"/>
  <c r="U22"/>
  <c r="U23"/>
  <c r="U6"/>
  <c r="U7"/>
  <c r="U12"/>
  <c r="U13"/>
  <c r="U14"/>
  <c r="U15"/>
  <c r="U20"/>
  <c r="U21"/>
  <c r="CP13"/>
  <c r="CP16"/>
  <c r="X20"/>
  <c r="X24"/>
  <c r="CM24"/>
  <c r="P15"/>
  <c r="P14"/>
  <c r="P13"/>
  <c r="P12"/>
  <c r="O30"/>
  <c r="O31" s="1"/>
  <c r="Q23" s="1"/>
  <c r="CN30"/>
  <c r="CN31" s="1"/>
  <c r="CQ9" s="1"/>
  <c r="P9"/>
  <c r="M10"/>
  <c r="M14"/>
  <c r="M21"/>
  <c r="M22"/>
  <c r="P8"/>
  <c r="L30"/>
  <c r="L31" s="1"/>
  <c r="P7"/>
  <c r="M7"/>
  <c r="M9"/>
  <c r="M11"/>
  <c r="M13"/>
  <c r="M15"/>
  <c r="M16"/>
  <c r="M19"/>
  <c r="M20"/>
  <c r="M23"/>
  <c r="M24"/>
  <c r="CP6"/>
  <c r="CL30"/>
  <c r="CL31" s="1"/>
  <c r="CP8"/>
  <c r="CP10"/>
  <c r="CP12"/>
  <c r="CP14"/>
  <c r="X21"/>
  <c r="X22"/>
  <c r="CO20"/>
  <c r="CS29"/>
  <c r="CT29" s="1"/>
  <c r="CS28"/>
  <c r="CT28" s="1"/>
  <c r="CO27"/>
  <c r="CO25"/>
  <c r="CO24"/>
  <c r="CO23"/>
  <c r="CO22"/>
  <c r="CO18"/>
  <c r="CS18"/>
  <c r="CV18" s="1"/>
  <c r="Q7"/>
  <c r="CP17"/>
  <c r="P19"/>
  <c r="CM19"/>
  <c r="P20"/>
  <c r="CM20"/>
  <c r="P21"/>
  <c r="CM21"/>
  <c r="P22"/>
  <c r="CM22"/>
  <c r="CP25"/>
  <c r="CP26"/>
  <c r="CP28"/>
  <c r="CR17"/>
  <c r="CP19"/>
  <c r="CP21"/>
  <c r="CP24"/>
  <c r="CM25"/>
  <c r="CM26"/>
  <c r="CM27"/>
  <c r="CM28"/>
  <c r="CS16"/>
  <c r="CV16" s="1"/>
  <c r="CO16"/>
  <c r="CV19"/>
  <c r="CT19"/>
  <c r="CV22"/>
  <c r="CT22"/>
  <c r="M29"/>
  <c r="M28"/>
  <c r="M27"/>
  <c r="M26"/>
  <c r="M18"/>
  <c r="M17"/>
  <c r="U29"/>
  <c r="U28"/>
  <c r="U27"/>
  <c r="U26"/>
  <c r="U25"/>
  <c r="U18"/>
  <c r="U17"/>
  <c r="AC29"/>
  <c r="AC28"/>
  <c r="AC27"/>
  <c r="AC26"/>
  <c r="AC25"/>
  <c r="AC18"/>
  <c r="AC17"/>
  <c r="AK29"/>
  <c r="AK28"/>
  <c r="AK27"/>
  <c r="AK26"/>
  <c r="AK25"/>
  <c r="AK18"/>
  <c r="AK17"/>
  <c r="AS29"/>
  <c r="AS25"/>
  <c r="BA29"/>
  <c r="BA28"/>
  <c r="BA27"/>
  <c r="BA26"/>
  <c r="BA25"/>
  <c r="BA18"/>
  <c r="BA17"/>
  <c r="BI29"/>
  <c r="BI28"/>
  <c r="BI27"/>
  <c r="BI26"/>
  <c r="BI25"/>
  <c r="BI18"/>
  <c r="BI17"/>
  <c r="BQ29"/>
  <c r="BQ28"/>
  <c r="BQ27"/>
  <c r="BQ26"/>
  <c r="BQ25"/>
  <c r="BQ18"/>
  <c r="BQ17"/>
  <c r="BY29"/>
  <c r="BY28"/>
  <c r="BY27"/>
  <c r="BY26"/>
  <c r="BY25"/>
  <c r="BY18"/>
  <c r="BY17"/>
  <c r="CG29"/>
  <c r="CG28"/>
  <c r="CG27"/>
  <c r="CG26"/>
  <c r="CG25"/>
  <c r="CG18"/>
  <c r="CG17"/>
  <c r="BE6"/>
  <c r="BM6"/>
  <c r="CM6"/>
  <c r="CO6"/>
  <c r="CS6"/>
  <c r="CM7"/>
  <c r="CO7"/>
  <c r="CS7"/>
  <c r="CM8"/>
  <c r="CO8"/>
  <c r="CS8"/>
  <c r="CM9"/>
  <c r="CO9"/>
  <c r="CS9"/>
  <c r="CM10"/>
  <c r="CO10"/>
  <c r="CS10"/>
  <c r="CM11"/>
  <c r="CO11"/>
  <c r="CS11"/>
  <c r="CM12"/>
  <c r="CO12"/>
  <c r="CS12"/>
  <c r="CM13"/>
  <c r="CO13"/>
  <c r="CS13"/>
  <c r="CM14"/>
  <c r="CO14"/>
  <c r="CS14"/>
  <c r="CM15"/>
  <c r="CP15"/>
  <c r="CT15"/>
  <c r="CV15"/>
  <c r="P16"/>
  <c r="X16"/>
  <c r="AF16"/>
  <c r="AN16"/>
  <c r="AV16"/>
  <c r="BD16"/>
  <c r="BL16"/>
  <c r="BT16"/>
  <c r="CB16"/>
  <c r="CJ16"/>
  <c r="BE17"/>
  <c r="BM17"/>
  <c r="BE19"/>
  <c r="BE20"/>
  <c r="BM21"/>
  <c r="BM22"/>
  <c r="BE23"/>
  <c r="CK23"/>
  <c r="BM24"/>
  <c r="BM25"/>
  <c r="BM26"/>
  <c r="BM27"/>
  <c r="BM28"/>
  <c r="BM29"/>
  <c r="CS17"/>
  <c r="CO17"/>
  <c r="CV20"/>
  <c r="CT20"/>
  <c r="CV21"/>
  <c r="CT21"/>
  <c r="CV23"/>
  <c r="CT23"/>
  <c r="CV24"/>
  <c r="CT24"/>
  <c r="P6"/>
  <c r="X6"/>
  <c r="AF6"/>
  <c r="AN6"/>
  <c r="AV6"/>
  <c r="BD6"/>
  <c r="BL6"/>
  <c r="BT6"/>
  <c r="CB6"/>
  <c r="CJ6"/>
  <c r="CP7"/>
  <c r="CR7"/>
  <c r="CR30" s="1"/>
  <c r="CR31" s="1"/>
  <c r="AO18"/>
  <c r="BE18"/>
  <c r="BM18"/>
  <c r="BM19"/>
  <c r="BM20"/>
  <c r="AO21"/>
  <c r="BE21"/>
  <c r="AO22"/>
  <c r="BE22"/>
  <c r="Y25"/>
  <c r="BE25"/>
  <c r="CK25"/>
  <c r="BE26"/>
  <c r="CK26"/>
  <c r="AO27"/>
  <c r="BE27"/>
  <c r="AO28"/>
  <c r="BE28"/>
  <c r="Y29"/>
  <c r="BE29"/>
  <c r="X25"/>
  <c r="AF25"/>
  <c r="AN25"/>
  <c r="AV25"/>
  <c r="BD25"/>
  <c r="BL25"/>
  <c r="BT25"/>
  <c r="CB25"/>
  <c r="CJ25"/>
  <c r="CT25"/>
  <c r="CV25"/>
  <c r="P26"/>
  <c r="X26"/>
  <c r="AF26"/>
  <c r="AN26"/>
  <c r="AV26"/>
  <c r="BD26"/>
  <c r="BL26"/>
  <c r="BT26"/>
  <c r="CB26"/>
  <c r="CJ26"/>
  <c r="CT26"/>
  <c r="CV26"/>
  <c r="P27"/>
  <c r="X27"/>
  <c r="AF27"/>
  <c r="AN27"/>
  <c r="AV27"/>
  <c r="BD27"/>
  <c r="BL27"/>
  <c r="BT27"/>
  <c r="CB27"/>
  <c r="CJ27"/>
  <c r="CT27"/>
  <c r="CV27"/>
  <c r="P28"/>
  <c r="X28"/>
  <c r="AF28"/>
  <c r="AN28"/>
  <c r="AV28"/>
  <c r="BD28"/>
  <c r="BL28"/>
  <c r="BT28"/>
  <c r="CB28"/>
  <c r="CJ28"/>
  <c r="CV28"/>
  <c r="P29"/>
  <c r="X29"/>
  <c r="AF29"/>
  <c r="AN29"/>
  <c r="AV29"/>
  <c r="BD29"/>
  <c r="BL29"/>
  <c r="BT29"/>
  <c r="CB29"/>
  <c r="CJ29"/>
  <c r="CU26" i="37" l="1"/>
  <c r="CU11"/>
  <c r="CU6"/>
  <c r="CU20"/>
  <c r="CU22"/>
  <c r="CU16"/>
  <c r="CU7"/>
  <c r="CU24"/>
  <c r="CU14"/>
  <c r="CU27"/>
  <c r="CU15"/>
  <c r="CU17"/>
  <c r="CU21"/>
  <c r="CU8"/>
  <c r="CU18"/>
  <c r="CU30"/>
  <c r="CU29"/>
  <c r="CU23"/>
  <c r="CU19"/>
  <c r="CU9"/>
  <c r="CU28"/>
  <c r="CU12"/>
  <c r="CU13"/>
  <c r="Q22" i="36"/>
  <c r="AG21"/>
  <c r="Q6"/>
  <c r="AO23"/>
  <c r="AO6"/>
  <c r="AG20"/>
  <c r="AG19"/>
  <c r="AG18"/>
  <c r="AG29"/>
  <c r="AG28"/>
  <c r="AG27"/>
  <c r="AG26"/>
  <c r="AG25"/>
  <c r="AG24"/>
  <c r="AG17"/>
  <c r="AG16"/>
  <c r="AG15"/>
  <c r="AG13"/>
  <c r="AG10"/>
  <c r="AG8"/>
  <c r="AG7"/>
  <c r="AG14"/>
  <c r="CK28"/>
  <c r="CK21"/>
  <c r="CK20"/>
  <c r="CK19"/>
  <c r="CK17"/>
  <c r="CV29"/>
  <c r="AS17"/>
  <c r="AS27"/>
  <c r="AS18"/>
  <c r="AS26"/>
  <c r="AG22"/>
  <c r="AG6"/>
  <c r="AG12"/>
  <c r="AG9"/>
  <c r="CK29"/>
  <c r="CK27"/>
  <c r="CK22"/>
  <c r="CK18"/>
  <c r="CK6"/>
  <c r="CC6"/>
  <c r="AW10"/>
  <c r="Y27"/>
  <c r="Y21"/>
  <c r="Y18"/>
  <c r="CC26"/>
  <c r="BU18"/>
  <c r="BU20"/>
  <c r="BU26"/>
  <c r="BU17"/>
  <c r="Q19"/>
  <c r="Q18"/>
  <c r="CK5"/>
  <c r="CC5"/>
  <c r="CC19"/>
  <c r="CC27"/>
  <c r="CC25"/>
  <c r="BU29"/>
  <c r="BU28"/>
  <c r="BU27"/>
  <c r="BU25"/>
  <c r="BU22"/>
  <c r="BU21"/>
  <c r="BU23"/>
  <c r="BU19"/>
  <c r="BU6"/>
  <c r="BU5"/>
  <c r="AW5"/>
  <c r="AS23"/>
  <c r="AS22"/>
  <c r="AS15"/>
  <c r="AS13"/>
  <c r="AS12"/>
  <c r="AS11"/>
  <c r="AS8"/>
  <c r="AS7"/>
  <c r="AS6"/>
  <c r="AS24"/>
  <c r="AS21"/>
  <c r="AS20"/>
  <c r="AS19"/>
  <c r="AS16"/>
  <c r="AS14"/>
  <c r="AS10"/>
  <c r="AS9"/>
  <c r="AO29"/>
  <c r="AO26"/>
  <c r="AO25"/>
  <c r="AO20"/>
  <c r="AO5"/>
  <c r="Y19"/>
  <c r="Y5"/>
  <c r="Q29"/>
  <c r="Q27"/>
  <c r="Q26"/>
  <c r="Q24"/>
  <c r="Q12"/>
  <c r="Q5"/>
  <c r="CK14"/>
  <c r="CK7"/>
  <c r="CK16"/>
  <c r="CK12"/>
  <c r="CK9"/>
  <c r="CK15"/>
  <c r="CK13"/>
  <c r="CK10"/>
  <c r="CK11"/>
  <c r="CK8"/>
  <c r="CC20"/>
  <c r="CC18"/>
  <c r="CC29"/>
  <c r="CC28"/>
  <c r="CC24"/>
  <c r="CC22"/>
  <c r="CC21"/>
  <c r="CC17"/>
  <c r="CB30"/>
  <c r="CB31" s="1"/>
  <c r="CC16"/>
  <c r="CC14"/>
  <c r="CC15"/>
  <c r="CC13"/>
  <c r="CC7"/>
  <c r="BU16"/>
  <c r="BU11"/>
  <c r="BU8"/>
  <c r="BU15"/>
  <c r="BU13"/>
  <c r="BU10"/>
  <c r="BU12"/>
  <c r="BU7"/>
  <c r="BL30"/>
  <c r="BL31" s="1"/>
  <c r="AW20"/>
  <c r="AW19"/>
  <c r="AW18"/>
  <c r="AW25"/>
  <c r="AW24"/>
  <c r="AW15"/>
  <c r="AW7"/>
  <c r="AW28"/>
  <c r="AW27"/>
  <c r="AW21"/>
  <c r="AW9"/>
  <c r="AW13"/>
  <c r="AW29"/>
  <c r="AW26"/>
  <c r="AW22"/>
  <c r="AW17"/>
  <c r="AW6"/>
  <c r="AW16"/>
  <c r="AW12"/>
  <c r="AW8"/>
  <c r="AW14"/>
  <c r="AW11"/>
  <c r="AV30"/>
  <c r="AV31" s="1"/>
  <c r="AO12"/>
  <c r="AO14"/>
  <c r="AO19"/>
  <c r="AO17"/>
  <c r="AO16"/>
  <c r="AO8"/>
  <c r="AO9"/>
  <c r="AO13"/>
  <c r="AO11"/>
  <c r="AO15"/>
  <c r="AO10"/>
  <c r="AO7"/>
  <c r="CT18"/>
  <c r="CQ26"/>
  <c r="AF30"/>
  <c r="AF31" s="1"/>
  <c r="CQ15"/>
  <c r="Y28"/>
  <c r="Y26"/>
  <c r="Y22"/>
  <c r="Y23"/>
  <c r="Y20"/>
  <c r="Y17"/>
  <c r="Y6"/>
  <c r="Y15"/>
  <c r="Y14"/>
  <c r="Y13"/>
  <c r="Y12"/>
  <c r="Y7"/>
  <c r="Y16"/>
  <c r="Y11"/>
  <c r="Y10"/>
  <c r="Y9"/>
  <c r="Y8"/>
  <c r="CQ6"/>
  <c r="CQ21"/>
  <c r="CQ17"/>
  <c r="Q15"/>
  <c r="CQ16"/>
  <c r="CQ7"/>
  <c r="Q8"/>
  <c r="Q11"/>
  <c r="Q20"/>
  <c r="Q28"/>
  <c r="Q25"/>
  <c r="Q21"/>
  <c r="Q17"/>
  <c r="Q14"/>
  <c r="Q10"/>
  <c r="Q16"/>
  <c r="Q13"/>
  <c r="Q9"/>
  <c r="CQ18"/>
  <c r="CQ24"/>
  <c r="CQ19"/>
  <c r="CQ28"/>
  <c r="CQ25"/>
  <c r="CQ14"/>
  <c r="CQ12"/>
  <c r="CQ10"/>
  <c r="CQ13"/>
  <c r="CQ11"/>
  <c r="CQ8"/>
  <c r="P30"/>
  <c r="P31" s="1"/>
  <c r="CV13"/>
  <c r="CT13"/>
  <c r="CV11"/>
  <c r="CT11"/>
  <c r="CV9"/>
  <c r="CT9"/>
  <c r="CV7"/>
  <c r="CT7"/>
  <c r="CT16"/>
  <c r="CJ30"/>
  <c r="CJ31" s="1"/>
  <c r="BT30"/>
  <c r="BT31" s="1"/>
  <c r="BD30"/>
  <c r="BD31" s="1"/>
  <c r="AN30"/>
  <c r="AN31" s="1"/>
  <c r="X30"/>
  <c r="X31" s="1"/>
  <c r="CP30"/>
  <c r="CV17"/>
  <c r="CT17"/>
  <c r="CV14"/>
  <c r="CT14"/>
  <c r="CV12"/>
  <c r="CT12"/>
  <c r="CV10"/>
  <c r="CT10"/>
  <c r="CV8"/>
  <c r="CT8"/>
  <c r="CS30"/>
  <c r="CV6"/>
  <c r="CT6"/>
  <c r="CV30" l="1"/>
  <c r="CX5" s="1"/>
  <c r="CX8"/>
  <c r="CT30"/>
  <c r="CT31" l="1"/>
  <c r="CU19" s="1"/>
  <c r="CU5"/>
  <c r="CU22" l="1"/>
  <c r="CU12"/>
  <c r="CU20"/>
  <c r="CU9"/>
  <c r="CU29"/>
  <c r="CU24"/>
  <c r="CU14"/>
  <c r="CU6"/>
  <c r="CU7"/>
  <c r="CU25"/>
  <c r="CU27"/>
  <c r="CU18"/>
  <c r="CU10"/>
  <c r="CU16"/>
  <c r="CU13"/>
  <c r="CU8"/>
  <c r="CU17"/>
  <c r="CU11"/>
  <c r="CU28"/>
  <c r="CU23"/>
  <c r="CU15"/>
  <c r="CU26"/>
  <c r="CU21"/>
</calcChain>
</file>

<file path=xl/sharedStrings.xml><?xml version="1.0" encoding="utf-8"?>
<sst xmlns="http://schemas.openxmlformats.org/spreadsheetml/2006/main" count="399" uniqueCount="99">
  <si>
    <t>№№ п/п</t>
  </si>
  <si>
    <t>Адреса домов</t>
  </si>
  <si>
    <t xml:space="preserve">ул. Больничный городок, 5 </t>
  </si>
  <si>
    <t xml:space="preserve">ул. Больничный городок, 7 </t>
  </si>
  <si>
    <t xml:space="preserve">ул. Владыкина, 4 </t>
  </si>
  <si>
    <t xml:space="preserve">ул. Некрасова, 24 </t>
  </si>
  <si>
    <t>Ул. Ломоносова, 61</t>
  </si>
  <si>
    <t>Ул. Ломоносова, 63</t>
  </si>
  <si>
    <t>Ул. Ломоносова, 65</t>
  </si>
  <si>
    <t xml:space="preserve">ул. Пушкина, 10 </t>
  </si>
  <si>
    <t xml:space="preserve">ул. Ленина, 46 </t>
  </si>
  <si>
    <t xml:space="preserve">ул. Больничный гор, 10 </t>
  </si>
  <si>
    <t xml:space="preserve"> 2016 Тариф за 1 м2, руб</t>
  </si>
  <si>
    <t>2017 за 1м2, руб</t>
  </si>
  <si>
    <t xml:space="preserve">Ул. Ломоносова, 67 </t>
  </si>
  <si>
    <t xml:space="preserve">ул. Ж/дорожная, 18 </t>
  </si>
  <si>
    <t xml:space="preserve">ул. Больничный городок, 2  </t>
  </si>
  <si>
    <r>
      <t>ул. Некрасова, 6</t>
    </r>
    <r>
      <rPr>
        <b/>
        <u/>
        <sz val="10"/>
        <rFont val="Times New Roman"/>
        <family val="1"/>
        <charset val="204"/>
      </rPr>
      <t xml:space="preserve"> </t>
    </r>
  </si>
  <si>
    <r>
      <t xml:space="preserve">Ул. Ломоносова, 69 </t>
    </r>
    <r>
      <rPr>
        <b/>
        <u/>
        <sz val="10"/>
        <color indexed="10"/>
        <rFont val="Times New Roman"/>
        <family val="1"/>
        <charset val="204"/>
      </rPr>
      <t/>
    </r>
  </si>
  <si>
    <t>Чепца, Труда, 19</t>
  </si>
  <si>
    <t xml:space="preserve">ул. Больничный городок, 3 </t>
  </si>
  <si>
    <t xml:space="preserve">ул. Некрасова, 8 </t>
  </si>
  <si>
    <t>ул. Осипенко, 3</t>
  </si>
  <si>
    <t xml:space="preserve">ул. Механизаторов, 31  </t>
  </si>
  <si>
    <t>S,м2</t>
  </si>
  <si>
    <t>Показания ЯНВАРЬ, Гкал</t>
  </si>
  <si>
    <t>На 1 м2 2021</t>
  </si>
  <si>
    <t>На 1м2 2022</t>
  </si>
  <si>
    <r>
      <t xml:space="preserve">Разница </t>
    </r>
    <r>
      <rPr>
        <b/>
        <sz val="7"/>
        <rFont val="Times New Roman"/>
        <family val="1"/>
        <charset val="204"/>
      </rPr>
      <t>(2022-2021)</t>
    </r>
  </si>
  <si>
    <r>
      <t>ул. Пушкина, 13</t>
    </r>
    <r>
      <rPr>
        <b/>
        <u/>
        <sz val="10"/>
        <color indexed="10"/>
        <rFont val="Times New Roman"/>
        <family val="1"/>
        <charset val="204"/>
      </rPr>
      <t xml:space="preserve"> </t>
    </r>
  </si>
  <si>
    <t>Разница на 1м2         (2022-2021)</t>
  </si>
  <si>
    <t>ул. Больничный городок 9</t>
  </si>
  <si>
    <t>Не работал. Вновь установленный</t>
  </si>
  <si>
    <t>Средние показания по всем МКД</t>
  </si>
  <si>
    <t>ВСЕГО</t>
  </si>
  <si>
    <t>Разница от средних по всем МКД 2022</t>
  </si>
  <si>
    <t>Разница на 1м2 от средних по всем МКД 2022</t>
  </si>
  <si>
    <t>Показания ФЕВРАЛЬ , Гкал</t>
  </si>
  <si>
    <t>Показания МАРТ , Гкал</t>
  </si>
  <si>
    <t>Показания АПРЕЛЬ , Гкал</t>
  </si>
  <si>
    <t>Показания МАЙ , Гкал</t>
  </si>
  <si>
    <t>Показания СЕНТЯБРЬ , Гкал</t>
  </si>
  <si>
    <t>Показания ОКТЯБРЬ , Гкал</t>
  </si>
  <si>
    <t>Показания НОЯБРЬ , Гкал</t>
  </si>
  <si>
    <t>Показания ДЕКАБРЬ , Гкал</t>
  </si>
  <si>
    <t>Совмещено апрель+май</t>
  </si>
  <si>
    <t>Показания ИЮНЬ , Гкал</t>
  </si>
  <si>
    <t>2021/2022 среднее</t>
  </si>
  <si>
    <t>Потребление с минусом</t>
  </si>
  <si>
    <t>Потребление с плюсом</t>
  </si>
  <si>
    <t>2021 среднее за 12 мес.</t>
  </si>
  <si>
    <t>2022среднее за 12 мес.</t>
  </si>
  <si>
    <t>ул. Азина, 24</t>
  </si>
  <si>
    <t>Расчётное. Не работал</t>
  </si>
  <si>
    <r>
      <rPr>
        <b/>
        <sz val="11"/>
        <rFont val="Times New Roman"/>
        <family val="1"/>
        <charset val="204"/>
      </rPr>
      <t xml:space="preserve">Справочно, </t>
    </r>
    <r>
      <rPr>
        <b/>
        <sz val="10"/>
        <rFont val="Times New Roman"/>
        <family val="1"/>
        <charset val="204"/>
      </rPr>
      <t>место по экономичности потребления тепловой энергии</t>
    </r>
  </si>
  <si>
    <t>Примерная стоимость на 1м2 площади в 2023. 1гкл=2535.08 руб</t>
  </si>
  <si>
    <t>2022</t>
  </si>
  <si>
    <t>2023</t>
  </si>
  <si>
    <t>После повеки ОДПУ</t>
  </si>
  <si>
    <t>2022 среднее за 12 мес.</t>
  </si>
  <si>
    <t>2023 среднее за 12 мес.</t>
  </si>
  <si>
    <t>Разница от средних по всем МКД 2023</t>
  </si>
  <si>
    <t>На 1 м2 2022</t>
  </si>
  <si>
    <t>На 1м2 2023</t>
  </si>
  <si>
    <t>Разница на 1м2         (2023-2022)</t>
  </si>
  <si>
    <t>Разница на 1м2 от средних по всем МКД 2023</t>
  </si>
  <si>
    <r>
      <t xml:space="preserve">Разница </t>
    </r>
    <r>
      <rPr>
        <b/>
        <sz val="7"/>
        <rFont val="Times New Roman"/>
        <family val="1"/>
        <charset val="204"/>
      </rPr>
      <t>(2023-2022)</t>
    </r>
  </si>
  <si>
    <r>
      <t xml:space="preserve">Разница             </t>
    </r>
    <r>
      <rPr>
        <b/>
        <sz val="7"/>
        <rFont val="Times New Roman"/>
        <family val="1"/>
        <charset val="204"/>
      </rPr>
      <t>(2022-2023)</t>
    </r>
  </si>
  <si>
    <t>Совмещено 2 месяца</t>
  </si>
  <si>
    <t>2024</t>
  </si>
  <si>
    <t>2024 среднее за 12 мес.</t>
  </si>
  <si>
    <r>
      <t xml:space="preserve">Разница             </t>
    </r>
    <r>
      <rPr>
        <b/>
        <sz val="7"/>
        <rFont val="Times New Roman"/>
        <family val="1"/>
        <charset val="204"/>
      </rPr>
      <t>(2023-2024)</t>
    </r>
  </si>
  <si>
    <t>На 1 м2 2023</t>
  </si>
  <si>
    <t>На 1м2 2024</t>
  </si>
  <si>
    <t xml:space="preserve">ул. Ленина, 54                        </t>
  </si>
  <si>
    <t xml:space="preserve">ул. Некрасова, 6                           </t>
  </si>
  <si>
    <t xml:space="preserve">ул. Некрасова, 8                       </t>
  </si>
  <si>
    <t xml:space="preserve">Ул. Ломоносова, 63           </t>
  </si>
  <si>
    <t xml:space="preserve">Ул. Ломоносова, 65         </t>
  </si>
  <si>
    <t xml:space="preserve">ул. Ленина, 46                     </t>
  </si>
  <si>
    <t xml:space="preserve">ул. Больничный городок, 2 </t>
  </si>
  <si>
    <t xml:space="preserve">ул. Больничный гор, 10        </t>
  </si>
  <si>
    <t>Разница на 1м2         (2024-2023)</t>
  </si>
  <si>
    <t>Разница на 1м2 от средних по всем МКД 2024</t>
  </si>
  <si>
    <r>
      <t xml:space="preserve">Разница </t>
    </r>
    <r>
      <rPr>
        <b/>
        <sz val="7"/>
        <rFont val="Times New Roman"/>
        <family val="1"/>
        <charset val="204"/>
      </rPr>
      <t>(2024-2023)</t>
    </r>
  </si>
  <si>
    <t>Разница от средних по всем МКД 2024</t>
  </si>
  <si>
    <t>4-5</t>
  </si>
  <si>
    <r>
      <rPr>
        <b/>
        <sz val="11"/>
        <rFont val="Times New Roman"/>
        <family val="1"/>
        <charset val="204"/>
      </rPr>
      <t>Справочно,</t>
    </r>
    <r>
      <rPr>
        <b/>
        <sz val="8"/>
        <rFont val="Times New Roman"/>
        <family val="1"/>
        <charset val="204"/>
      </rPr>
      <t xml:space="preserve"> место по экономичности потребления тепловой энергии         </t>
    </r>
    <r>
      <rPr>
        <b/>
        <sz val="11"/>
        <rFont val="Times New Roman"/>
        <family val="1"/>
        <charset val="204"/>
      </rPr>
      <t>2024</t>
    </r>
  </si>
  <si>
    <r>
      <rPr>
        <b/>
        <sz val="11"/>
        <rFont val="Times New Roman"/>
        <family val="1"/>
        <charset val="204"/>
      </rPr>
      <t xml:space="preserve">Справочно, </t>
    </r>
    <r>
      <rPr>
        <b/>
        <sz val="8"/>
        <rFont val="Times New Roman"/>
        <family val="1"/>
        <charset val="204"/>
      </rPr>
      <t xml:space="preserve">место по экономичности потребления тепловой энергии              </t>
    </r>
    <r>
      <rPr>
        <b/>
        <sz val="11"/>
        <rFont val="Times New Roman"/>
        <family val="1"/>
        <charset val="204"/>
      </rPr>
      <t>2023</t>
    </r>
  </si>
  <si>
    <r>
      <t xml:space="preserve">ул. Больничный городок, </t>
    </r>
    <r>
      <rPr>
        <sz val="8"/>
        <rFont val="Times New Roman"/>
        <family val="1"/>
        <charset val="204"/>
      </rPr>
      <t xml:space="preserve">1 </t>
    </r>
  </si>
  <si>
    <r>
      <t>ул. Пушкина, 5</t>
    </r>
    <r>
      <rPr>
        <sz val="10"/>
        <color rgb="FFFF0000"/>
        <rFont val="Times New Roman"/>
        <family val="1"/>
        <charset val="204"/>
      </rPr>
      <t xml:space="preserve"> </t>
    </r>
    <r>
      <rPr>
        <sz val="6"/>
        <color rgb="FFFF0000"/>
        <rFont val="Times New Roman"/>
        <family val="1"/>
        <charset val="204"/>
      </rPr>
      <t xml:space="preserve"> </t>
    </r>
  </si>
  <si>
    <t xml:space="preserve">ул. Пушкина, 5  </t>
  </si>
  <si>
    <r>
      <t>ул. Пушкина, 5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</si>
  <si>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ул. Ленина, 46                        </t>
  </si>
  <si>
    <t xml:space="preserve">Ул. Ломоносова, 65             </t>
  </si>
  <si>
    <t xml:space="preserve">ул. Некрасова, 8                         </t>
  </si>
  <si>
    <r>
      <t xml:space="preserve">ул. Некрасова, 6                           </t>
    </r>
    <r>
      <rPr>
        <sz val="8"/>
        <color rgb="FFFF0000"/>
        <rFont val="Times New Roman"/>
        <family val="1"/>
        <charset val="204"/>
      </rPr>
      <t xml:space="preserve"> </t>
    </r>
  </si>
  <si>
    <t xml:space="preserve">ул. Владыкина, 4  </t>
  </si>
  <si>
    <t xml:space="preserve">ул. Больничный гор, 10        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</si>
</sst>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20"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u/>
      <sz val="10"/>
      <color indexed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164" fontId="7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2" fontId="12" fillId="14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/>
    <xf numFmtId="0" fontId="13" fillId="16" borderId="1" xfId="0" applyFont="1" applyFill="1" applyBorder="1" applyAlignment="1">
      <alignment vertical="center" wrapText="1"/>
    </xf>
    <xf numFmtId="2" fontId="13" fillId="16" borderId="1" xfId="0" applyNumberFormat="1" applyFont="1" applyFill="1" applyBorder="1" applyAlignment="1">
      <alignment horizontal="center" vertical="center" wrapText="1"/>
    </xf>
    <xf numFmtId="164" fontId="14" fillId="1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164" fontId="1" fillId="25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4" fillId="10" borderId="1" xfId="0" applyNumberFormat="1" applyFont="1" applyFill="1" applyBorder="1" applyAlignment="1">
      <alignment horizontal="center" vertical="center" wrapText="1"/>
    </xf>
    <xf numFmtId="164" fontId="1" fillId="26" borderId="1" xfId="0" applyNumberFormat="1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164" fontId="19" fillId="9" borderId="1" xfId="0" applyNumberFormat="1" applyFont="1" applyFill="1" applyBorder="1" applyAlignment="1">
      <alignment horizontal="center" vertical="center" wrapText="1"/>
    </xf>
    <xf numFmtId="0" fontId="12" fillId="27" borderId="1" xfId="0" applyFont="1" applyFill="1" applyBorder="1" applyAlignment="1">
      <alignment horizontal="center" vertical="center" wrapText="1"/>
    </xf>
    <xf numFmtId="49" fontId="12" fillId="27" borderId="1" xfId="0" applyNumberFormat="1" applyFont="1" applyFill="1" applyBorder="1" applyAlignment="1">
      <alignment horizontal="center" vertical="center" wrapText="1"/>
    </xf>
    <xf numFmtId="164" fontId="3" fillId="23" borderId="10" xfId="0" applyNumberFormat="1" applyFont="1" applyFill="1" applyBorder="1" applyAlignment="1">
      <alignment horizontal="center" vertical="center" wrapText="1"/>
    </xf>
    <xf numFmtId="164" fontId="3" fillId="23" borderId="11" xfId="0" applyNumberFormat="1" applyFont="1" applyFill="1" applyBorder="1" applyAlignment="1">
      <alignment horizontal="center" vertical="center" wrapText="1"/>
    </xf>
    <xf numFmtId="164" fontId="3" fillId="23" borderId="12" xfId="0" applyNumberFormat="1" applyFont="1" applyFill="1" applyBorder="1" applyAlignment="1">
      <alignment horizontal="center" vertical="center" wrapText="1"/>
    </xf>
    <xf numFmtId="164" fontId="3" fillId="23" borderId="6" xfId="0" applyNumberFormat="1" applyFont="1" applyFill="1" applyBorder="1" applyAlignment="1">
      <alignment horizontal="center" vertical="center" wrapText="1"/>
    </xf>
    <xf numFmtId="164" fontId="3" fillId="23" borderId="13" xfId="0" applyNumberFormat="1" applyFont="1" applyFill="1" applyBorder="1" applyAlignment="1">
      <alignment horizontal="center" vertical="center" wrapText="1"/>
    </xf>
    <xf numFmtId="164" fontId="3" fillId="23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2" borderId="10" xfId="0" applyNumberFormat="1" applyFont="1" applyFill="1" applyBorder="1" applyAlignment="1">
      <alignment horizontal="center" vertical="center" wrapText="1"/>
    </xf>
    <xf numFmtId="164" fontId="3" fillId="22" borderId="11" xfId="0" applyNumberFormat="1" applyFont="1" applyFill="1" applyBorder="1" applyAlignment="1">
      <alignment horizontal="center" vertical="center" wrapText="1"/>
    </xf>
    <xf numFmtId="164" fontId="3" fillId="22" borderId="12" xfId="0" applyNumberFormat="1" applyFont="1" applyFill="1" applyBorder="1" applyAlignment="1">
      <alignment horizontal="center" vertical="center" wrapText="1"/>
    </xf>
    <xf numFmtId="164" fontId="3" fillId="22" borderId="6" xfId="0" applyNumberFormat="1" applyFont="1" applyFill="1" applyBorder="1" applyAlignment="1">
      <alignment horizontal="center" vertical="center" wrapText="1"/>
    </xf>
    <xf numFmtId="164" fontId="3" fillId="22" borderId="13" xfId="0" applyNumberFormat="1" applyFont="1" applyFill="1" applyBorder="1" applyAlignment="1">
      <alignment horizontal="center" vertical="center" wrapText="1"/>
    </xf>
    <xf numFmtId="164" fontId="3" fillId="22" borderId="5" xfId="0" applyNumberFormat="1" applyFont="1" applyFill="1" applyBorder="1" applyAlignment="1">
      <alignment horizontal="center" vertical="center" wrapText="1"/>
    </xf>
    <xf numFmtId="164" fontId="3" fillId="24" borderId="10" xfId="0" applyNumberFormat="1" applyFont="1" applyFill="1" applyBorder="1" applyAlignment="1">
      <alignment horizontal="center" vertical="center" wrapText="1"/>
    </xf>
    <xf numFmtId="164" fontId="3" fillId="24" borderId="11" xfId="0" applyNumberFormat="1" applyFont="1" applyFill="1" applyBorder="1" applyAlignment="1">
      <alignment horizontal="center" vertical="center" wrapText="1"/>
    </xf>
    <xf numFmtId="164" fontId="3" fillId="24" borderId="12" xfId="0" applyNumberFormat="1" applyFont="1" applyFill="1" applyBorder="1" applyAlignment="1">
      <alignment horizontal="center" vertical="center" wrapText="1"/>
    </xf>
    <xf numFmtId="164" fontId="3" fillId="24" borderId="6" xfId="0" applyNumberFormat="1" applyFont="1" applyFill="1" applyBorder="1" applyAlignment="1">
      <alignment horizontal="center" vertical="center" wrapText="1"/>
    </xf>
    <xf numFmtId="164" fontId="3" fillId="24" borderId="13" xfId="0" applyNumberFormat="1" applyFont="1" applyFill="1" applyBorder="1" applyAlignment="1">
      <alignment horizontal="center" vertical="center" wrapText="1"/>
    </xf>
    <xf numFmtId="164" fontId="3" fillId="24" borderId="5" xfId="0" applyNumberFormat="1" applyFont="1" applyFill="1" applyBorder="1" applyAlignment="1">
      <alignment horizontal="center" vertical="center" wrapText="1"/>
    </xf>
    <xf numFmtId="164" fontId="3" fillId="19" borderId="10" xfId="0" applyNumberFormat="1" applyFont="1" applyFill="1" applyBorder="1" applyAlignment="1">
      <alignment horizontal="center" vertical="center" wrapText="1"/>
    </xf>
    <xf numFmtId="164" fontId="3" fillId="19" borderId="11" xfId="0" applyNumberFormat="1" applyFont="1" applyFill="1" applyBorder="1" applyAlignment="1">
      <alignment horizontal="center" vertical="center" wrapText="1"/>
    </xf>
    <xf numFmtId="164" fontId="3" fillId="19" borderId="12" xfId="0" applyNumberFormat="1" applyFont="1" applyFill="1" applyBorder="1" applyAlignment="1">
      <alignment horizontal="center" vertical="center" wrapText="1"/>
    </xf>
    <xf numFmtId="164" fontId="3" fillId="19" borderId="6" xfId="0" applyNumberFormat="1" applyFont="1" applyFill="1" applyBorder="1" applyAlignment="1">
      <alignment horizontal="center" vertical="center" wrapText="1"/>
    </xf>
    <xf numFmtId="164" fontId="3" fillId="19" borderId="13" xfId="0" applyNumberFormat="1" applyFont="1" applyFill="1" applyBorder="1" applyAlignment="1">
      <alignment horizontal="center" vertical="center" wrapText="1"/>
    </xf>
    <xf numFmtId="164" fontId="3" fillId="19" borderId="5" xfId="0" applyNumberFormat="1" applyFont="1" applyFill="1" applyBorder="1" applyAlignment="1">
      <alignment horizontal="center" vertical="center" wrapText="1"/>
    </xf>
    <xf numFmtId="164" fontId="3" fillId="20" borderId="10" xfId="0" applyNumberFormat="1" applyFont="1" applyFill="1" applyBorder="1" applyAlignment="1">
      <alignment horizontal="center" vertical="center" wrapText="1"/>
    </xf>
    <xf numFmtId="164" fontId="3" fillId="20" borderId="11" xfId="0" applyNumberFormat="1" applyFont="1" applyFill="1" applyBorder="1" applyAlignment="1">
      <alignment horizontal="center" vertical="center" wrapText="1"/>
    </xf>
    <xf numFmtId="164" fontId="3" fillId="20" borderId="12" xfId="0" applyNumberFormat="1" applyFont="1" applyFill="1" applyBorder="1" applyAlignment="1">
      <alignment horizontal="center" vertical="center" wrapText="1"/>
    </xf>
    <xf numFmtId="164" fontId="3" fillId="20" borderId="6" xfId="0" applyNumberFormat="1" applyFont="1" applyFill="1" applyBorder="1" applyAlignment="1">
      <alignment horizontal="center" vertical="center" wrapText="1"/>
    </xf>
    <xf numFmtId="164" fontId="3" fillId="20" borderId="13" xfId="0" applyNumberFormat="1" applyFont="1" applyFill="1" applyBorder="1" applyAlignment="1">
      <alignment horizontal="center" vertical="center" wrapText="1"/>
    </xf>
    <xf numFmtId="164" fontId="3" fillId="20" borderId="5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21" borderId="10" xfId="0" applyNumberFormat="1" applyFont="1" applyFill="1" applyBorder="1" applyAlignment="1">
      <alignment horizontal="center" vertical="center" wrapText="1"/>
    </xf>
    <xf numFmtId="164" fontId="3" fillId="21" borderId="11" xfId="0" applyNumberFormat="1" applyFont="1" applyFill="1" applyBorder="1" applyAlignment="1">
      <alignment horizontal="center" vertical="center" wrapText="1"/>
    </xf>
    <xf numFmtId="164" fontId="3" fillId="21" borderId="12" xfId="0" applyNumberFormat="1" applyFont="1" applyFill="1" applyBorder="1" applyAlignment="1">
      <alignment horizontal="center" vertical="center" wrapText="1"/>
    </xf>
    <xf numFmtId="164" fontId="3" fillId="21" borderId="6" xfId="0" applyNumberFormat="1" applyFont="1" applyFill="1" applyBorder="1" applyAlignment="1">
      <alignment horizontal="center" vertical="center" wrapText="1"/>
    </xf>
    <xf numFmtId="164" fontId="3" fillId="21" borderId="13" xfId="0" applyNumberFormat="1" applyFont="1" applyFill="1" applyBorder="1" applyAlignment="1">
      <alignment horizontal="center" vertical="center" wrapText="1"/>
    </xf>
    <xf numFmtId="164" fontId="3" fillId="21" borderId="5" xfId="0" applyNumberFormat="1" applyFont="1" applyFill="1" applyBorder="1" applyAlignment="1">
      <alignment horizontal="center" vertical="center" wrapText="1"/>
    </xf>
    <xf numFmtId="164" fontId="3" fillId="12" borderId="10" xfId="0" applyNumberFormat="1" applyFont="1" applyFill="1" applyBorder="1" applyAlignment="1">
      <alignment horizontal="center" vertical="center" wrapText="1"/>
    </xf>
    <xf numFmtId="164" fontId="3" fillId="12" borderId="11" xfId="0" applyNumberFormat="1" applyFont="1" applyFill="1" applyBorder="1" applyAlignment="1">
      <alignment horizontal="center" vertical="center" wrapText="1"/>
    </xf>
    <xf numFmtId="164" fontId="3" fillId="12" borderId="12" xfId="0" applyNumberFormat="1" applyFont="1" applyFill="1" applyBorder="1" applyAlignment="1">
      <alignment horizontal="center" vertical="center" wrapText="1"/>
    </xf>
    <xf numFmtId="164" fontId="3" fillId="12" borderId="6" xfId="0" applyNumberFormat="1" applyFont="1" applyFill="1" applyBorder="1" applyAlignment="1">
      <alignment horizontal="center" vertical="center" wrapText="1"/>
    </xf>
    <xf numFmtId="164" fontId="3" fillId="12" borderId="13" xfId="0" applyNumberFormat="1" applyFont="1" applyFill="1" applyBorder="1" applyAlignment="1">
      <alignment horizontal="center" vertical="center" wrapText="1"/>
    </xf>
    <xf numFmtId="164" fontId="3" fillId="12" borderId="5" xfId="0" applyNumberFormat="1" applyFont="1" applyFill="1" applyBorder="1" applyAlignment="1">
      <alignment horizontal="center" vertical="center" wrapText="1"/>
    </xf>
    <xf numFmtId="164" fontId="3" fillId="17" borderId="10" xfId="0" applyNumberFormat="1" applyFont="1" applyFill="1" applyBorder="1" applyAlignment="1">
      <alignment horizontal="center" vertical="center" wrapText="1"/>
    </xf>
    <xf numFmtId="164" fontId="3" fillId="17" borderId="11" xfId="0" applyNumberFormat="1" applyFont="1" applyFill="1" applyBorder="1" applyAlignment="1">
      <alignment horizontal="center" vertical="center" wrapText="1"/>
    </xf>
    <xf numFmtId="164" fontId="3" fillId="17" borderId="12" xfId="0" applyNumberFormat="1" applyFont="1" applyFill="1" applyBorder="1" applyAlignment="1">
      <alignment horizontal="center" vertical="center" wrapText="1"/>
    </xf>
    <xf numFmtId="164" fontId="3" fillId="17" borderId="6" xfId="0" applyNumberFormat="1" applyFont="1" applyFill="1" applyBorder="1" applyAlignment="1">
      <alignment horizontal="center" vertical="center" wrapText="1"/>
    </xf>
    <xf numFmtId="164" fontId="3" fillId="17" borderId="13" xfId="0" applyNumberFormat="1" applyFont="1" applyFill="1" applyBorder="1" applyAlignment="1">
      <alignment horizontal="center" vertical="center" wrapText="1"/>
    </xf>
    <xf numFmtId="164" fontId="3" fillId="17" borderId="5" xfId="0" applyNumberFormat="1" applyFont="1" applyFill="1" applyBorder="1" applyAlignment="1">
      <alignment horizontal="center" vertical="center" wrapText="1"/>
    </xf>
    <xf numFmtId="164" fontId="3" fillId="18" borderId="10" xfId="0" applyNumberFormat="1" applyFont="1" applyFill="1" applyBorder="1" applyAlignment="1">
      <alignment horizontal="center" vertical="center" wrapText="1"/>
    </xf>
    <xf numFmtId="164" fontId="3" fillId="18" borderId="11" xfId="0" applyNumberFormat="1" applyFont="1" applyFill="1" applyBorder="1" applyAlignment="1">
      <alignment horizontal="center" vertical="center" wrapText="1"/>
    </xf>
    <xf numFmtId="164" fontId="3" fillId="18" borderId="12" xfId="0" applyNumberFormat="1" applyFont="1" applyFill="1" applyBorder="1" applyAlignment="1">
      <alignment horizontal="center" vertical="center" wrapText="1"/>
    </xf>
    <xf numFmtId="164" fontId="3" fillId="18" borderId="6" xfId="0" applyNumberFormat="1" applyFont="1" applyFill="1" applyBorder="1" applyAlignment="1">
      <alignment horizontal="center" vertical="center" wrapText="1"/>
    </xf>
    <xf numFmtId="164" fontId="3" fillId="18" borderId="13" xfId="0" applyNumberFormat="1" applyFont="1" applyFill="1" applyBorder="1" applyAlignment="1">
      <alignment horizontal="center" vertical="center" wrapText="1"/>
    </xf>
    <xf numFmtId="164" fontId="3" fillId="18" borderId="5" xfId="0" applyNumberFormat="1" applyFont="1" applyFill="1" applyBorder="1" applyAlignment="1">
      <alignment horizontal="center" vertical="center" wrapText="1"/>
    </xf>
    <xf numFmtId="0" fontId="11" fillId="22" borderId="10" xfId="0" applyFont="1" applyFill="1" applyBorder="1" applyAlignment="1">
      <alignment horizontal="center" vertical="center" wrapText="1"/>
    </xf>
    <xf numFmtId="0" fontId="11" fillId="22" borderId="11" xfId="0" applyFont="1" applyFill="1" applyBorder="1" applyAlignment="1">
      <alignment horizontal="center" vertical="center" wrapText="1"/>
    </xf>
    <xf numFmtId="0" fontId="11" fillId="22" borderId="12" xfId="0" applyFont="1" applyFill="1" applyBorder="1" applyAlignment="1">
      <alignment horizontal="center" vertical="center" wrapText="1"/>
    </xf>
    <xf numFmtId="0" fontId="11" fillId="22" borderId="6" xfId="0" applyFont="1" applyFill="1" applyBorder="1" applyAlignment="1">
      <alignment horizontal="center" vertical="center" wrapText="1"/>
    </xf>
    <xf numFmtId="0" fontId="11" fillId="22" borderId="13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13" fillId="16" borderId="1" xfId="0" applyFont="1" applyFill="1" applyBorder="1" applyAlignment="1">
      <alignment horizontal="right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12" fillId="14" borderId="7" xfId="0" applyNumberFormat="1" applyFont="1" applyFill="1" applyBorder="1" applyAlignment="1">
      <alignment horizontal="center" vertical="center" wrapText="1"/>
    </xf>
    <xf numFmtId="164" fontId="12" fillId="14" borderId="8" xfId="0" applyNumberFormat="1" applyFont="1" applyFill="1" applyBorder="1" applyAlignment="1">
      <alignment horizontal="center" vertical="center" wrapText="1"/>
    </xf>
    <xf numFmtId="164" fontId="12" fillId="1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40"/>
  <sheetViews>
    <sheetView tabSelected="1" workbookViewId="0">
      <pane xSplit="9" ySplit="4" topLeftCell="J5" activePane="bottomRight" state="frozen"/>
      <selection pane="topRight" activeCell="J1" sqref="J1"/>
      <selection pane="bottomLeft" activeCell="A6" sqref="A6"/>
      <selection pane="bottomRight" activeCell="B37" sqref="B37:C37"/>
    </sheetView>
  </sheetViews>
  <sheetFormatPr defaultRowHeight="12.75"/>
  <cols>
    <col min="1" max="1" width="4.28515625" style="4" customWidth="1"/>
    <col min="2" max="2" width="25.7109375" style="3" customWidth="1"/>
    <col min="3" max="3" width="9.7109375" style="5" customWidth="1"/>
    <col min="4" max="4" width="8.85546875" style="3" hidden="1" customWidth="1"/>
    <col min="5" max="5" width="0" style="3" hidden="1" customWidth="1"/>
    <col min="6" max="6" width="0" style="2" hidden="1" customWidth="1"/>
    <col min="7" max="7" width="5.7109375" style="2" hidden="1" customWidth="1"/>
    <col min="8" max="9" width="0" style="2" hidden="1" customWidth="1"/>
    <col min="10" max="10" width="7.7109375" style="7" customWidth="1"/>
    <col min="11" max="11" width="8.28515625" style="8" customWidth="1"/>
    <col min="12" max="12" width="8.85546875" style="8" customWidth="1"/>
    <col min="13" max="13" width="12.5703125" style="8" customWidth="1"/>
    <col min="14" max="16" width="8.28515625" style="8" customWidth="1"/>
    <col min="17" max="17" width="13.42578125" style="8" customWidth="1"/>
    <col min="18" max="18" width="7.7109375" style="7" customWidth="1"/>
    <col min="19" max="19" width="8.28515625" style="7" customWidth="1"/>
    <col min="20" max="20" width="8.85546875" style="7" customWidth="1"/>
    <col min="21" max="21" width="12.5703125" style="7" customWidth="1"/>
    <col min="22" max="24" width="8.28515625" style="7" customWidth="1"/>
    <col min="25" max="25" width="13.42578125" style="7" customWidth="1"/>
    <col min="26" max="26" width="7.7109375" style="7" customWidth="1"/>
    <col min="27" max="27" width="8.28515625" style="7" customWidth="1"/>
    <col min="28" max="28" width="8.85546875" style="7" customWidth="1"/>
    <col min="29" max="29" width="12.5703125" style="7" customWidth="1"/>
    <col min="30" max="32" width="8.28515625" style="7" customWidth="1"/>
    <col min="33" max="33" width="13.42578125" style="7" customWidth="1"/>
    <col min="34" max="34" width="7.7109375" style="7" customWidth="1"/>
    <col min="35" max="35" width="8.28515625" style="7" customWidth="1"/>
    <col min="36" max="36" width="8.85546875" style="7" customWidth="1"/>
    <col min="37" max="37" width="12.5703125" style="7" customWidth="1"/>
    <col min="38" max="40" width="8.28515625" style="7" customWidth="1"/>
    <col min="41" max="41" width="13.42578125" style="7" customWidth="1"/>
    <col min="42" max="42" width="7.7109375" style="7" customWidth="1"/>
    <col min="43" max="43" width="8.28515625" style="7" customWidth="1"/>
    <col min="44" max="44" width="8.85546875" style="7" customWidth="1"/>
    <col min="45" max="45" width="12.5703125" style="7" customWidth="1"/>
    <col min="46" max="48" width="8.28515625" style="7" customWidth="1"/>
    <col min="49" max="49" width="13.42578125" style="7" customWidth="1"/>
    <col min="50" max="50" width="7.7109375" style="7" customWidth="1"/>
    <col min="51" max="51" width="8.28515625" style="7" customWidth="1"/>
    <col min="52" max="52" width="8.85546875" style="7" customWidth="1"/>
    <col min="53" max="53" width="12.5703125" style="7" customWidth="1"/>
    <col min="54" max="56" width="8.28515625" style="7" customWidth="1"/>
    <col min="57" max="57" width="13.42578125" style="7" customWidth="1"/>
    <col min="58" max="58" width="7.7109375" style="7" customWidth="1"/>
    <col min="59" max="59" width="8.28515625" style="7" customWidth="1"/>
    <col min="60" max="60" width="8.85546875" style="7" customWidth="1"/>
    <col min="61" max="61" width="12.5703125" style="7" customWidth="1"/>
    <col min="62" max="64" width="8.28515625" style="7" customWidth="1"/>
    <col min="65" max="65" width="13.42578125" style="7" customWidth="1"/>
    <col min="66" max="66" width="7.7109375" style="7" customWidth="1"/>
    <col min="67" max="67" width="8.28515625" style="7" customWidth="1"/>
    <col min="68" max="68" width="8.85546875" style="7" customWidth="1"/>
    <col min="69" max="69" width="12.5703125" style="7" customWidth="1"/>
    <col min="70" max="72" width="8.28515625" style="7" customWidth="1"/>
    <col min="73" max="73" width="13.42578125" style="7" customWidth="1"/>
    <col min="74" max="74" width="7.7109375" style="7" customWidth="1"/>
    <col min="75" max="75" width="8.28515625" style="7" customWidth="1"/>
    <col min="76" max="76" width="8.85546875" style="7" customWidth="1"/>
    <col min="77" max="77" width="12.5703125" style="7" customWidth="1"/>
    <col min="78" max="80" width="8.28515625" style="7" customWidth="1"/>
    <col min="81" max="81" width="13.42578125" style="7" customWidth="1"/>
    <col min="82" max="82" width="7.7109375" style="7" customWidth="1"/>
    <col min="83" max="83" width="8.28515625" style="7" customWidth="1"/>
    <col min="84" max="84" width="8.85546875" style="7" customWidth="1"/>
    <col min="85" max="85" width="12.5703125" style="7" customWidth="1"/>
    <col min="86" max="88" width="8.28515625" style="7" customWidth="1"/>
    <col min="89" max="89" width="13.42578125" style="7" customWidth="1"/>
    <col min="90" max="92" width="9.140625" style="6"/>
    <col min="93" max="93" width="11.140625" style="6" customWidth="1"/>
    <col min="94" max="94" width="12.42578125" style="6" customWidth="1"/>
    <col min="95" max="95" width="12.28515625" style="6" customWidth="1"/>
    <col min="96" max="97" width="9.140625" style="6"/>
    <col min="98" max="98" width="11.85546875" style="6" customWidth="1"/>
    <col min="99" max="99" width="12.42578125" style="6" customWidth="1"/>
    <col min="100" max="101" width="13.5703125" style="6" customWidth="1"/>
  </cols>
  <sheetData>
    <row r="1" spans="1:101" ht="13.5" customHeight="1"/>
    <row r="2" spans="1:101" s="1" customFormat="1" ht="17.25" customHeight="1">
      <c r="A2" s="119" t="s">
        <v>0</v>
      </c>
      <c r="B2" s="119" t="s">
        <v>1</v>
      </c>
      <c r="C2" s="122" t="s">
        <v>24</v>
      </c>
      <c r="D2" s="14"/>
      <c r="E2" s="9" t="s">
        <v>12</v>
      </c>
      <c r="F2" s="125" t="s">
        <v>13</v>
      </c>
      <c r="G2" s="125"/>
      <c r="H2" s="125"/>
      <c r="I2" s="125"/>
      <c r="J2" s="126" t="s">
        <v>25</v>
      </c>
      <c r="K2" s="127"/>
      <c r="L2" s="127"/>
      <c r="M2" s="127"/>
      <c r="N2" s="127"/>
      <c r="O2" s="127"/>
      <c r="P2" s="127"/>
      <c r="Q2" s="128"/>
      <c r="R2" s="113" t="s">
        <v>37</v>
      </c>
      <c r="S2" s="114"/>
      <c r="T2" s="114"/>
      <c r="U2" s="114"/>
      <c r="V2" s="114"/>
      <c r="W2" s="114"/>
      <c r="X2" s="114"/>
      <c r="Y2" s="115"/>
      <c r="Z2" s="132" t="s">
        <v>38</v>
      </c>
      <c r="AA2" s="133"/>
      <c r="AB2" s="133"/>
      <c r="AC2" s="133"/>
      <c r="AD2" s="133"/>
      <c r="AE2" s="133"/>
      <c r="AF2" s="133"/>
      <c r="AG2" s="134"/>
      <c r="AH2" s="138" t="s">
        <v>39</v>
      </c>
      <c r="AI2" s="139"/>
      <c r="AJ2" s="139"/>
      <c r="AK2" s="139"/>
      <c r="AL2" s="139"/>
      <c r="AM2" s="139"/>
      <c r="AN2" s="139"/>
      <c r="AO2" s="140"/>
      <c r="AP2" s="144" t="s">
        <v>40</v>
      </c>
      <c r="AQ2" s="145"/>
      <c r="AR2" s="145"/>
      <c r="AS2" s="145"/>
      <c r="AT2" s="145"/>
      <c r="AU2" s="145"/>
      <c r="AV2" s="145"/>
      <c r="AW2" s="146"/>
      <c r="AX2" s="150" t="s">
        <v>46</v>
      </c>
      <c r="AY2" s="151"/>
      <c r="AZ2" s="151"/>
      <c r="BA2" s="151"/>
      <c r="BB2" s="151"/>
      <c r="BC2" s="151"/>
      <c r="BD2" s="151"/>
      <c r="BE2" s="152"/>
      <c r="BF2" s="156" t="s">
        <v>41</v>
      </c>
      <c r="BG2" s="157"/>
      <c r="BH2" s="157"/>
      <c r="BI2" s="157"/>
      <c r="BJ2" s="157"/>
      <c r="BK2" s="157"/>
      <c r="BL2" s="157"/>
      <c r="BM2" s="158"/>
      <c r="BN2" s="162" t="s">
        <v>42</v>
      </c>
      <c r="BO2" s="163"/>
      <c r="BP2" s="163"/>
      <c r="BQ2" s="163"/>
      <c r="BR2" s="163"/>
      <c r="BS2" s="163"/>
      <c r="BT2" s="163"/>
      <c r="BU2" s="164"/>
      <c r="BV2" s="168" t="s">
        <v>43</v>
      </c>
      <c r="BW2" s="169"/>
      <c r="BX2" s="169"/>
      <c r="BY2" s="169"/>
      <c r="BZ2" s="169"/>
      <c r="CA2" s="169"/>
      <c r="CB2" s="169"/>
      <c r="CC2" s="170"/>
      <c r="CD2" s="174" t="s">
        <v>44</v>
      </c>
      <c r="CE2" s="175"/>
      <c r="CF2" s="175"/>
      <c r="CG2" s="175"/>
      <c r="CH2" s="175"/>
      <c r="CI2" s="175"/>
      <c r="CJ2" s="175"/>
      <c r="CK2" s="176"/>
      <c r="CL2" s="180" t="s">
        <v>34</v>
      </c>
      <c r="CM2" s="181"/>
      <c r="CN2" s="181"/>
      <c r="CO2" s="181"/>
      <c r="CP2" s="181"/>
      <c r="CQ2" s="181"/>
      <c r="CR2" s="181"/>
      <c r="CS2" s="181"/>
      <c r="CT2" s="181"/>
      <c r="CU2" s="182"/>
      <c r="CV2" s="194" t="s">
        <v>87</v>
      </c>
      <c r="CW2" s="194" t="s">
        <v>88</v>
      </c>
    </row>
    <row r="3" spans="1:101" s="40" customFormat="1" ht="30" customHeight="1">
      <c r="A3" s="120"/>
      <c r="B3" s="120"/>
      <c r="C3" s="123"/>
      <c r="D3" s="14"/>
      <c r="E3" s="9"/>
      <c r="F3" s="105"/>
      <c r="G3" s="105"/>
      <c r="H3" s="105"/>
      <c r="I3" s="105"/>
      <c r="J3" s="129"/>
      <c r="K3" s="130"/>
      <c r="L3" s="130"/>
      <c r="M3" s="130"/>
      <c r="N3" s="130"/>
      <c r="O3" s="130"/>
      <c r="P3" s="130"/>
      <c r="Q3" s="131"/>
      <c r="R3" s="116"/>
      <c r="S3" s="117"/>
      <c r="T3" s="117"/>
      <c r="U3" s="117"/>
      <c r="V3" s="117"/>
      <c r="W3" s="117"/>
      <c r="X3" s="117"/>
      <c r="Y3" s="118"/>
      <c r="Z3" s="135"/>
      <c r="AA3" s="136"/>
      <c r="AB3" s="136"/>
      <c r="AC3" s="136"/>
      <c r="AD3" s="136"/>
      <c r="AE3" s="136"/>
      <c r="AF3" s="136"/>
      <c r="AG3" s="137"/>
      <c r="AH3" s="141"/>
      <c r="AI3" s="142"/>
      <c r="AJ3" s="142"/>
      <c r="AK3" s="142"/>
      <c r="AL3" s="142"/>
      <c r="AM3" s="142"/>
      <c r="AN3" s="142"/>
      <c r="AO3" s="143"/>
      <c r="AP3" s="147"/>
      <c r="AQ3" s="148"/>
      <c r="AR3" s="148"/>
      <c r="AS3" s="148"/>
      <c r="AT3" s="148"/>
      <c r="AU3" s="148"/>
      <c r="AV3" s="148"/>
      <c r="AW3" s="149"/>
      <c r="AX3" s="153"/>
      <c r="AY3" s="154"/>
      <c r="AZ3" s="154"/>
      <c r="BA3" s="154"/>
      <c r="BB3" s="154"/>
      <c r="BC3" s="154"/>
      <c r="BD3" s="154"/>
      <c r="BE3" s="155"/>
      <c r="BF3" s="159"/>
      <c r="BG3" s="160"/>
      <c r="BH3" s="160"/>
      <c r="BI3" s="160"/>
      <c r="BJ3" s="160"/>
      <c r="BK3" s="160"/>
      <c r="BL3" s="160"/>
      <c r="BM3" s="161"/>
      <c r="BN3" s="165"/>
      <c r="BO3" s="166"/>
      <c r="BP3" s="166"/>
      <c r="BQ3" s="166"/>
      <c r="BR3" s="166"/>
      <c r="BS3" s="166"/>
      <c r="BT3" s="166"/>
      <c r="BU3" s="167"/>
      <c r="BV3" s="171"/>
      <c r="BW3" s="172"/>
      <c r="BX3" s="172"/>
      <c r="BY3" s="172"/>
      <c r="BZ3" s="172"/>
      <c r="CA3" s="172"/>
      <c r="CB3" s="172"/>
      <c r="CC3" s="173"/>
      <c r="CD3" s="177"/>
      <c r="CE3" s="178"/>
      <c r="CF3" s="178"/>
      <c r="CG3" s="178"/>
      <c r="CH3" s="178"/>
      <c r="CI3" s="178"/>
      <c r="CJ3" s="178"/>
      <c r="CK3" s="179"/>
      <c r="CL3" s="183"/>
      <c r="CM3" s="184"/>
      <c r="CN3" s="184"/>
      <c r="CO3" s="184"/>
      <c r="CP3" s="184"/>
      <c r="CQ3" s="184"/>
      <c r="CR3" s="184"/>
      <c r="CS3" s="184"/>
      <c r="CT3" s="184"/>
      <c r="CU3" s="185"/>
      <c r="CV3" s="194"/>
      <c r="CW3" s="194"/>
    </row>
    <row r="4" spans="1:101" s="1" customFormat="1" ht="42" customHeight="1">
      <c r="A4" s="121"/>
      <c r="B4" s="121"/>
      <c r="C4" s="124"/>
      <c r="D4" s="9"/>
      <c r="E4" s="9"/>
      <c r="F4" s="105"/>
      <c r="G4" s="105"/>
      <c r="H4" s="105"/>
      <c r="I4" s="105"/>
      <c r="J4" s="16" t="s">
        <v>57</v>
      </c>
      <c r="K4" s="17" t="s">
        <v>69</v>
      </c>
      <c r="L4" s="18" t="s">
        <v>66</v>
      </c>
      <c r="M4" s="18" t="s">
        <v>61</v>
      </c>
      <c r="N4" s="20" t="s">
        <v>72</v>
      </c>
      <c r="O4" s="20" t="s">
        <v>73</v>
      </c>
      <c r="P4" s="19" t="s">
        <v>82</v>
      </c>
      <c r="Q4" s="18" t="s">
        <v>83</v>
      </c>
      <c r="R4" s="16" t="s">
        <v>57</v>
      </c>
      <c r="S4" s="17" t="s">
        <v>69</v>
      </c>
      <c r="T4" s="18" t="s">
        <v>84</v>
      </c>
      <c r="U4" s="18" t="s">
        <v>85</v>
      </c>
      <c r="V4" s="20" t="s">
        <v>72</v>
      </c>
      <c r="W4" s="20" t="s">
        <v>73</v>
      </c>
      <c r="X4" s="19" t="s">
        <v>82</v>
      </c>
      <c r="Y4" s="18" t="s">
        <v>83</v>
      </c>
      <c r="Z4" s="16" t="s">
        <v>57</v>
      </c>
      <c r="AA4" s="17" t="s">
        <v>69</v>
      </c>
      <c r="AB4" s="18" t="s">
        <v>84</v>
      </c>
      <c r="AC4" s="18" t="s">
        <v>85</v>
      </c>
      <c r="AD4" s="20" t="s">
        <v>72</v>
      </c>
      <c r="AE4" s="20" t="s">
        <v>73</v>
      </c>
      <c r="AF4" s="19" t="s">
        <v>82</v>
      </c>
      <c r="AG4" s="18" t="s">
        <v>83</v>
      </c>
      <c r="AH4" s="16" t="s">
        <v>57</v>
      </c>
      <c r="AI4" s="17" t="s">
        <v>69</v>
      </c>
      <c r="AJ4" s="18" t="s">
        <v>84</v>
      </c>
      <c r="AK4" s="18" t="s">
        <v>85</v>
      </c>
      <c r="AL4" s="20" t="s">
        <v>72</v>
      </c>
      <c r="AM4" s="20" t="s">
        <v>73</v>
      </c>
      <c r="AN4" s="19" t="s">
        <v>82</v>
      </c>
      <c r="AO4" s="18" t="s">
        <v>83</v>
      </c>
      <c r="AP4" s="16" t="s">
        <v>57</v>
      </c>
      <c r="AQ4" s="17" t="s">
        <v>69</v>
      </c>
      <c r="AR4" s="18" t="s">
        <v>84</v>
      </c>
      <c r="AS4" s="18" t="s">
        <v>85</v>
      </c>
      <c r="AT4" s="20" t="s">
        <v>72</v>
      </c>
      <c r="AU4" s="20" t="s">
        <v>73</v>
      </c>
      <c r="AV4" s="19" t="s">
        <v>82</v>
      </c>
      <c r="AW4" s="18" t="s">
        <v>83</v>
      </c>
      <c r="AX4" s="16" t="s">
        <v>57</v>
      </c>
      <c r="AY4" s="17" t="s">
        <v>69</v>
      </c>
      <c r="AZ4" s="18" t="s">
        <v>84</v>
      </c>
      <c r="BA4" s="18" t="s">
        <v>85</v>
      </c>
      <c r="BB4" s="20" t="s">
        <v>72</v>
      </c>
      <c r="BC4" s="20" t="s">
        <v>73</v>
      </c>
      <c r="BD4" s="19" t="s">
        <v>82</v>
      </c>
      <c r="BE4" s="18" t="s">
        <v>83</v>
      </c>
      <c r="BF4" s="16" t="s">
        <v>57</v>
      </c>
      <c r="BG4" s="16" t="s">
        <v>69</v>
      </c>
      <c r="BH4" s="18" t="s">
        <v>84</v>
      </c>
      <c r="BI4" s="18" t="s">
        <v>85</v>
      </c>
      <c r="BJ4" s="20" t="s">
        <v>72</v>
      </c>
      <c r="BK4" s="20" t="s">
        <v>73</v>
      </c>
      <c r="BL4" s="19" t="s">
        <v>82</v>
      </c>
      <c r="BM4" s="18" t="s">
        <v>83</v>
      </c>
      <c r="BN4" s="16" t="s">
        <v>57</v>
      </c>
      <c r="BO4" s="16" t="s">
        <v>69</v>
      </c>
      <c r="BP4" s="18" t="s">
        <v>84</v>
      </c>
      <c r="BQ4" s="18" t="s">
        <v>85</v>
      </c>
      <c r="BR4" s="20" t="s">
        <v>72</v>
      </c>
      <c r="BS4" s="20" t="s">
        <v>73</v>
      </c>
      <c r="BT4" s="19" t="s">
        <v>82</v>
      </c>
      <c r="BU4" s="18" t="s">
        <v>83</v>
      </c>
      <c r="BV4" s="16" t="s">
        <v>57</v>
      </c>
      <c r="BW4" s="17" t="s">
        <v>69</v>
      </c>
      <c r="BX4" s="18" t="s">
        <v>84</v>
      </c>
      <c r="BY4" s="18" t="s">
        <v>85</v>
      </c>
      <c r="BZ4" s="20" t="s">
        <v>72</v>
      </c>
      <c r="CA4" s="20" t="s">
        <v>73</v>
      </c>
      <c r="CB4" s="19" t="s">
        <v>82</v>
      </c>
      <c r="CC4" s="18" t="s">
        <v>83</v>
      </c>
      <c r="CD4" s="16" t="s">
        <v>57</v>
      </c>
      <c r="CE4" s="16" t="s">
        <v>69</v>
      </c>
      <c r="CF4" s="18" t="s">
        <v>84</v>
      </c>
      <c r="CG4" s="18" t="s">
        <v>85</v>
      </c>
      <c r="CH4" s="20" t="s">
        <v>72</v>
      </c>
      <c r="CI4" s="20" t="s">
        <v>73</v>
      </c>
      <c r="CJ4" s="19" t="s">
        <v>82</v>
      </c>
      <c r="CK4" s="18" t="s">
        <v>83</v>
      </c>
      <c r="CL4" s="104">
        <v>2023</v>
      </c>
      <c r="CM4" s="104" t="s">
        <v>60</v>
      </c>
      <c r="CN4" s="104">
        <v>2024</v>
      </c>
      <c r="CO4" s="104" t="s">
        <v>70</v>
      </c>
      <c r="CP4" s="31" t="s">
        <v>71</v>
      </c>
      <c r="CQ4" s="31" t="s">
        <v>61</v>
      </c>
      <c r="CR4" s="15" t="s">
        <v>72</v>
      </c>
      <c r="CS4" s="15" t="s">
        <v>73</v>
      </c>
      <c r="CT4" s="32" t="s">
        <v>82</v>
      </c>
      <c r="CU4" s="77" t="s">
        <v>83</v>
      </c>
      <c r="CV4" s="194"/>
      <c r="CW4" s="194"/>
    </row>
    <row r="5" spans="1:101" s="22" customFormat="1" ht="24.75" customHeight="1">
      <c r="A5" s="106">
        <v>1</v>
      </c>
      <c r="B5" s="10" t="s">
        <v>89</v>
      </c>
      <c r="C5" s="186">
        <v>757.6</v>
      </c>
      <c r="D5" s="186"/>
      <c r="E5" s="104">
        <v>16</v>
      </c>
      <c r="F5" s="11">
        <v>16</v>
      </c>
      <c r="G5" s="11">
        <v>0</v>
      </c>
      <c r="H5" s="11">
        <v>16</v>
      </c>
      <c r="I5" s="11">
        <f>H5-F5</f>
        <v>0</v>
      </c>
      <c r="J5" s="21">
        <v>0</v>
      </c>
      <c r="K5" s="21">
        <v>26.126000000000001</v>
      </c>
      <c r="L5" s="21">
        <v>0</v>
      </c>
      <c r="M5" s="21">
        <v>0</v>
      </c>
      <c r="N5" s="21">
        <f t="shared" ref="N5:N30" si="0">J5/C5</f>
        <v>0</v>
      </c>
      <c r="O5" s="21">
        <f t="shared" ref="O5:O30" si="1">K5/C5</f>
        <v>3.4485216473072865E-2</v>
      </c>
      <c r="P5" s="21">
        <f>O5-N5</f>
        <v>3.4485216473072865E-2</v>
      </c>
      <c r="Q5" s="25">
        <f>O5-O31</f>
        <v>-0.86475422735008423</v>
      </c>
      <c r="R5" s="21">
        <v>0</v>
      </c>
      <c r="S5" s="21">
        <v>19.670000000000002</v>
      </c>
      <c r="T5" s="21">
        <v>0</v>
      </c>
      <c r="U5" s="21">
        <v>0</v>
      </c>
      <c r="V5" s="21">
        <f>R5/C5</f>
        <v>0</v>
      </c>
      <c r="W5" s="21">
        <f>S5/C5</f>
        <v>2.5963569165786696E-2</v>
      </c>
      <c r="X5" s="21">
        <f>W5-V5</f>
        <v>2.5963569165786696E-2</v>
      </c>
      <c r="Y5" s="25">
        <f>W5-W31</f>
        <v>-0.74390441633950011</v>
      </c>
      <c r="Z5" s="24">
        <v>0</v>
      </c>
      <c r="AA5" s="21">
        <v>17.202999999999999</v>
      </c>
      <c r="AB5" s="21">
        <v>0</v>
      </c>
      <c r="AC5" s="21">
        <v>0</v>
      </c>
      <c r="AD5" s="21">
        <f>Z5/C5</f>
        <v>0</v>
      </c>
      <c r="AE5" s="21">
        <f>AA5/C5</f>
        <v>2.2707233368532205E-2</v>
      </c>
      <c r="AF5" s="21">
        <f>AE5-AD5</f>
        <v>2.2707233368532205E-2</v>
      </c>
      <c r="AG5" s="25">
        <f>AE5-AE31</f>
        <v>-0.61427996741506574</v>
      </c>
      <c r="AH5" s="21">
        <v>0</v>
      </c>
      <c r="AI5" s="21">
        <v>13.85</v>
      </c>
      <c r="AJ5" s="21">
        <v>0</v>
      </c>
      <c r="AK5" s="21">
        <v>0</v>
      </c>
      <c r="AL5" s="21">
        <f>AH5/C5</f>
        <v>0</v>
      </c>
      <c r="AM5" s="21">
        <f>AI5/C5</f>
        <v>1.8281414994720167E-2</v>
      </c>
      <c r="AN5" s="21">
        <f>AM5-AL5</f>
        <v>1.8281414994720167E-2</v>
      </c>
      <c r="AO5" s="25">
        <f>AM5-AM31</f>
        <v>-0.4342289598480783</v>
      </c>
      <c r="AP5" s="21">
        <v>0</v>
      </c>
      <c r="AQ5" s="21">
        <v>8.1820000000000004</v>
      </c>
      <c r="AR5" s="21">
        <v>0</v>
      </c>
      <c r="AS5" s="21">
        <v>0</v>
      </c>
      <c r="AT5" s="21">
        <f>AP5/C5</f>
        <v>0</v>
      </c>
      <c r="AU5" s="21">
        <f>AQ5/C5</f>
        <v>1.0799894403379091E-2</v>
      </c>
      <c r="AV5" s="21">
        <f>AU5-AT5</f>
        <v>1.0799894403379091E-2</v>
      </c>
      <c r="AW5" s="25">
        <f>AU5-AU31</f>
        <v>-0.3324215010301626</v>
      </c>
      <c r="AX5" s="21">
        <v>0</v>
      </c>
      <c r="AY5" s="21">
        <v>0</v>
      </c>
      <c r="AZ5" s="21">
        <f t="shared" ref="AZ5:AZ30" si="2">AY5-AX5</f>
        <v>0</v>
      </c>
      <c r="BA5" s="21">
        <f>AY5-AY31</f>
        <v>0</v>
      </c>
      <c r="BB5" s="21">
        <f>AX5/C5</f>
        <v>0</v>
      </c>
      <c r="BC5" s="21">
        <f>AY5/C5</f>
        <v>0</v>
      </c>
      <c r="BD5" s="21">
        <f>BC5-BB5</f>
        <v>0</v>
      </c>
      <c r="BE5" s="25">
        <f>BC5-BC31</f>
        <v>0</v>
      </c>
      <c r="BF5" s="21">
        <v>1.821</v>
      </c>
      <c r="BG5" s="99">
        <v>0</v>
      </c>
      <c r="BH5" s="99">
        <f t="shared" ref="BH5:BH30" si="3">BG5-BF5</f>
        <v>-1.821</v>
      </c>
      <c r="BI5" s="99">
        <f>BG5-BG32</f>
        <v>-1.7051249999999998</v>
      </c>
      <c r="BJ5" s="21">
        <f>BF5/C5</f>
        <v>2.4036430834213302E-3</v>
      </c>
      <c r="BK5" s="21">
        <f>BG5/C5</f>
        <v>0</v>
      </c>
      <c r="BL5" s="21">
        <f>BK5-BJ5</f>
        <v>-2.4036430834213302E-3</v>
      </c>
      <c r="BM5" s="25">
        <f>BK5-BK31</f>
        <v>-4.8877520070053929E-2</v>
      </c>
      <c r="BN5" s="21">
        <v>8.0510000000000002</v>
      </c>
      <c r="BO5" s="99">
        <v>16.699000000000002</v>
      </c>
      <c r="BP5" s="99">
        <f t="shared" ref="BP5:BP30" si="4">BO5-BN5</f>
        <v>8.6480000000000015</v>
      </c>
      <c r="BQ5" s="99">
        <f>BO5-BO32</f>
        <v>2.1700416666666715</v>
      </c>
      <c r="BR5" s="21">
        <f>BN5/C5</f>
        <v>1.0626979936642028E-2</v>
      </c>
      <c r="BS5" s="21">
        <f>BO5/C5</f>
        <v>2.2041974656810983E-2</v>
      </c>
      <c r="BT5" s="21">
        <f>BS5-BR5</f>
        <v>1.1414994720168955E-2</v>
      </c>
      <c r="BU5" s="25">
        <f>BS5-BS31</f>
        <v>-0.45544343100055346</v>
      </c>
      <c r="BV5" s="21">
        <v>14.976000000000001</v>
      </c>
      <c r="BW5" s="21">
        <v>13.259</v>
      </c>
      <c r="BX5" s="44">
        <f t="shared" ref="BX5:BX30" si="5">BW5-BV5</f>
        <v>-1.7170000000000005</v>
      </c>
      <c r="BY5" s="21">
        <f>BW5-BW32</f>
        <v>-4.3098750000000017</v>
      </c>
      <c r="BZ5" s="21">
        <f>BV5/C5</f>
        <v>1.9767687434002111E-2</v>
      </c>
      <c r="CA5" s="21">
        <f>BW5/C5</f>
        <v>1.7501319957761351E-2</v>
      </c>
      <c r="CB5" s="21">
        <f>CA5-BZ5</f>
        <v>-2.2663674762407604E-3</v>
      </c>
      <c r="CC5" s="25">
        <f>CA5-CA31</f>
        <v>-0.53600745111762382</v>
      </c>
      <c r="CD5" s="21">
        <v>19.577999999999999</v>
      </c>
      <c r="CE5" s="21">
        <v>15.093</v>
      </c>
      <c r="CF5" s="44">
        <f>CE5-CD5</f>
        <v>-4.4849999999999994</v>
      </c>
      <c r="CG5" s="21">
        <f>CE5-CE32</f>
        <v>-8.4551666666666634</v>
      </c>
      <c r="CH5" s="21">
        <f>CD5/C5</f>
        <v>2.5842133051742343E-2</v>
      </c>
      <c r="CI5" s="21">
        <f>CE5/C5</f>
        <v>1.9922122492080252E-2</v>
      </c>
      <c r="CJ5" s="21">
        <f>CI5-CH5</f>
        <v>-5.9200105596620908E-3</v>
      </c>
      <c r="CK5" s="25">
        <f>CI5-CI31</f>
        <v>-0.73880848012020206</v>
      </c>
      <c r="CL5" s="21">
        <f>J5+R5+Z5+AH5+AP5+AX5+BF5+BN5+BV5+CD5</f>
        <v>44.426000000000002</v>
      </c>
      <c r="CM5" s="21">
        <f>CL5/4</f>
        <v>11.1065</v>
      </c>
      <c r="CN5" s="21">
        <f>K5+S5+AA5+AI5+AQ5+AY5+BG5+BO5+BW5+CE5</f>
        <v>130.08199999999999</v>
      </c>
      <c r="CO5" s="21">
        <f>CN5/12</f>
        <v>10.840166666666667</v>
      </c>
      <c r="CP5" s="54"/>
      <c r="CQ5" s="21"/>
      <c r="CR5" s="21">
        <f>CL5/C5</f>
        <v>5.8640443505807813E-2</v>
      </c>
      <c r="CS5" s="21">
        <f t="shared" ref="CS5:CS30" si="6">CN5/C5</f>
        <v>0.1717027455121436</v>
      </c>
      <c r="CT5" s="21">
        <f>CS5-CR5</f>
        <v>0.11306230200633578</v>
      </c>
      <c r="CU5" s="21">
        <f>CS5-CT31</f>
        <v>9.1052121212989695E-2</v>
      </c>
      <c r="CV5" s="111">
        <v>3</v>
      </c>
      <c r="CW5" s="102">
        <v>5</v>
      </c>
    </row>
    <row r="6" spans="1:101" s="22" customFormat="1" ht="18" customHeight="1">
      <c r="A6" s="104">
        <v>2</v>
      </c>
      <c r="B6" s="10" t="s">
        <v>80</v>
      </c>
      <c r="C6" s="186">
        <v>709.62</v>
      </c>
      <c r="D6" s="186"/>
      <c r="E6" s="104">
        <v>16</v>
      </c>
      <c r="F6" s="11">
        <v>16</v>
      </c>
      <c r="G6" s="11">
        <v>0</v>
      </c>
      <c r="H6" s="11">
        <v>16</v>
      </c>
      <c r="I6" s="11">
        <f>H6-F6</f>
        <v>0</v>
      </c>
      <c r="J6" s="21">
        <v>28.27</v>
      </c>
      <c r="K6" s="21">
        <v>25.972999999999999</v>
      </c>
      <c r="L6" s="44">
        <f t="shared" ref="L6:L30" si="7">K6-J6</f>
        <v>-2.2970000000000006</v>
      </c>
      <c r="M6" s="21">
        <f>K6-K32</f>
        <v>-2.6325416666666648</v>
      </c>
      <c r="N6" s="21">
        <f t="shared" si="0"/>
        <v>3.9838223274428569E-2</v>
      </c>
      <c r="O6" s="21">
        <f t="shared" si="1"/>
        <v>3.6601279558073331E-2</v>
      </c>
      <c r="P6" s="21">
        <f>O6-N6</f>
        <v>-3.2369437163552381E-3</v>
      </c>
      <c r="Q6" s="25">
        <f>O6-O32</f>
        <v>-8.6703060122488018E-4</v>
      </c>
      <c r="R6" s="21">
        <v>24.006</v>
      </c>
      <c r="S6" s="21">
        <v>22.97</v>
      </c>
      <c r="T6" s="44">
        <f t="shared" ref="T6:T30" si="8">S6-R6</f>
        <v>-1.0360000000000014</v>
      </c>
      <c r="U6" s="21">
        <f>S6-S32</f>
        <v>-1.5668749999999996</v>
      </c>
      <c r="V6" s="21">
        <f>R6/C6</f>
        <v>3.382937346748964E-2</v>
      </c>
      <c r="W6" s="21">
        <f>S6/C6</f>
        <v>3.2369437163552325E-2</v>
      </c>
      <c r="X6" s="21">
        <f>W6-V6</f>
        <v>-1.4599363039373148E-3</v>
      </c>
      <c r="Y6" s="25">
        <f>W6-W32</f>
        <v>2.9160443416537812E-4</v>
      </c>
      <c r="Z6" s="21">
        <v>21.602</v>
      </c>
      <c r="AA6" s="21">
        <v>19.295999999999999</v>
      </c>
      <c r="AB6" s="44">
        <f t="shared" ref="AB6:AB30" si="9">AA6-Z6</f>
        <v>-2.3060000000000009</v>
      </c>
      <c r="AC6" s="21">
        <f>AA6-AA32</f>
        <v>-1.0702916666666624</v>
      </c>
      <c r="AD6" s="21">
        <f>Z6/C6</f>
        <v>3.0441644823990303E-2</v>
      </c>
      <c r="AE6" s="21">
        <f>AA6/C6</f>
        <v>2.7192018263295849E-2</v>
      </c>
      <c r="AF6" s="21">
        <f>AE6-AD6</f>
        <v>-3.2496265606944547E-3</v>
      </c>
      <c r="AG6" s="25">
        <f>AE6-AE32</f>
        <v>6.508848973126001E-4</v>
      </c>
      <c r="AH6" s="21">
        <v>13.914999999999999</v>
      </c>
      <c r="AI6" s="21">
        <v>14.381</v>
      </c>
      <c r="AJ6" s="45">
        <f t="shared" ref="AJ6:AJ30" si="10">AI6-AH6</f>
        <v>0.46600000000000108</v>
      </c>
      <c r="AK6" s="21">
        <f>AI6-AI32</f>
        <v>-0.39062499999999822</v>
      </c>
      <c r="AL6" s="21">
        <f>AH6/C6</f>
        <v>1.960908655336659E-2</v>
      </c>
      <c r="AM6" s="21">
        <f>AI6/C6</f>
        <v>2.026577604915307E-2</v>
      </c>
      <c r="AN6" s="21">
        <f>AM6-AL6</f>
        <v>6.5668949578647981E-4</v>
      </c>
      <c r="AO6" s="25">
        <f>AM6-AM32</f>
        <v>1.4111770973697993E-3</v>
      </c>
      <c r="AP6" s="21">
        <v>4.7350000000000003</v>
      </c>
      <c r="AQ6" s="21">
        <v>9.3460000000000001</v>
      </c>
      <c r="AR6" s="45">
        <f t="shared" ref="AR6:AR30" si="11">AQ6-AP6</f>
        <v>4.6109999999999998</v>
      </c>
      <c r="AS6" s="21">
        <f>AQ6-AQ32</f>
        <v>-1.7405000000000008</v>
      </c>
      <c r="AT6" s="21">
        <f>AP6/C6</f>
        <v>6.6725853273583045E-3</v>
      </c>
      <c r="AU6" s="21">
        <f>AQ6/C6</f>
        <v>1.3170429243820636E-2</v>
      </c>
      <c r="AV6" s="21">
        <f>AU6-AT6</f>
        <v>6.4978439164623319E-3</v>
      </c>
      <c r="AW6" s="25">
        <f>AU6-AU32</f>
        <v>-1.1304622325769339E-3</v>
      </c>
      <c r="AX6" s="21">
        <v>0</v>
      </c>
      <c r="AY6" s="21">
        <v>0</v>
      </c>
      <c r="AZ6" s="44">
        <f t="shared" si="2"/>
        <v>0</v>
      </c>
      <c r="BA6" s="21">
        <f>AY6-AY32</f>
        <v>0</v>
      </c>
      <c r="BB6" s="21">
        <f>AX6/C6</f>
        <v>0</v>
      </c>
      <c r="BC6" s="21">
        <f>AY6/C6</f>
        <v>0</v>
      </c>
      <c r="BD6" s="21">
        <f>BC6-BB6</f>
        <v>0</v>
      </c>
      <c r="BE6" s="25">
        <f>BC6-BC32</f>
        <v>0</v>
      </c>
      <c r="BF6" s="21">
        <v>1.9630000000000001</v>
      </c>
      <c r="BG6" s="21">
        <v>1.9730000000000001</v>
      </c>
      <c r="BH6" s="44">
        <f t="shared" si="3"/>
        <v>1.0000000000000009E-2</v>
      </c>
      <c r="BI6" s="21">
        <f>BG6-BG32</f>
        <v>0.26787500000000031</v>
      </c>
      <c r="BJ6" s="21">
        <f>BF6/C6</f>
        <v>2.7662692708773709E-3</v>
      </c>
      <c r="BK6" s="21">
        <f>BG6/C6</f>
        <v>2.7803613201431753E-3</v>
      </c>
      <c r="BL6" s="21">
        <f>BK6-BJ6</f>
        <v>1.4092049265804381E-5</v>
      </c>
      <c r="BM6" s="25">
        <f>BK6-BK32</f>
        <v>7.437979838909284E-4</v>
      </c>
      <c r="BN6" s="21">
        <v>11.13</v>
      </c>
      <c r="BO6" s="21">
        <v>11.916</v>
      </c>
      <c r="BP6" s="45">
        <f t="shared" si="4"/>
        <v>0.78599999999999959</v>
      </c>
      <c r="BQ6" s="21">
        <f>BO6-BO32</f>
        <v>-2.6129583333333297</v>
      </c>
      <c r="BR6" s="21">
        <f>BN6/C6</f>
        <v>1.5684450832840112E-2</v>
      </c>
      <c r="BS6" s="21">
        <f>BO6/C6</f>
        <v>1.6792085905132325E-2</v>
      </c>
      <c r="BT6" s="21">
        <f>BS6-BR6</f>
        <v>1.1076350722922131E-3</v>
      </c>
      <c r="BU6" s="25">
        <f>BS6-BS32</f>
        <v>-3.1031393305911911E-3</v>
      </c>
      <c r="BV6" s="21">
        <v>17.605</v>
      </c>
      <c r="BW6" s="21">
        <v>16.013000000000002</v>
      </c>
      <c r="BX6" s="44">
        <f t="shared" si="5"/>
        <v>-1.5919999999999987</v>
      </c>
      <c r="BY6" s="21">
        <f>BW6-BW32</f>
        <v>-1.5558750000000003</v>
      </c>
      <c r="BZ6" s="21">
        <f>BV6/C6</f>
        <v>2.4809052732448354E-2</v>
      </c>
      <c r="CA6" s="21">
        <f>BW6/C6</f>
        <v>2.256559848933232E-2</v>
      </c>
      <c r="CB6" s="21">
        <f>CA6-BZ6</f>
        <v>-2.2434542431160331E-3</v>
      </c>
      <c r="CC6" s="25">
        <f>CA6-CA32</f>
        <v>-4.9726697214206445E-4</v>
      </c>
      <c r="CD6" s="21">
        <v>22.535</v>
      </c>
      <c r="CE6" s="21">
        <v>21.646999999999998</v>
      </c>
      <c r="CF6" s="44">
        <f t="shared" ref="CF6:CF30" si="12">CE6-CD6</f>
        <v>-0.88800000000000168</v>
      </c>
      <c r="CG6" s="21">
        <f>CE6-CE32</f>
        <v>-1.9011666666666649</v>
      </c>
      <c r="CH6" s="21">
        <f>CD6/C6</f>
        <v>3.175643302048984E-2</v>
      </c>
      <c r="CI6" s="21">
        <f>CE6/C6</f>
        <v>3.0505059045686421E-2</v>
      </c>
      <c r="CJ6" s="21">
        <f>CI6-CH6</f>
        <v>-1.2513739748034186E-3</v>
      </c>
      <c r="CK6" s="25">
        <f>CI6-CI32</f>
        <v>-1.1087160631586754E-3</v>
      </c>
      <c r="CL6" s="21">
        <f>J6+R6+Z6+AH6+AP6+AX6+BF6+BN6+BV6+CD6</f>
        <v>145.761</v>
      </c>
      <c r="CM6" s="21">
        <f>CL6/12</f>
        <v>12.146749999999999</v>
      </c>
      <c r="CN6" s="21">
        <f>K6+S6+AA6+AI6+AQ6+AY6+BG6+BO6+BW6+CE6</f>
        <v>143.51500000000001</v>
      </c>
      <c r="CO6" s="21">
        <f>CN6/12</f>
        <v>11.959583333333335</v>
      </c>
      <c r="CP6" s="54">
        <f t="shared" ref="CP6:CP30" si="13">CN6-CL6</f>
        <v>-2.2459999999999809</v>
      </c>
      <c r="CQ6" s="21">
        <f>CP6-CN32</f>
        <v>-152.09983333333329</v>
      </c>
      <c r="CR6" s="21">
        <f>CL6/C6</f>
        <v>0.20540711930328909</v>
      </c>
      <c r="CS6" s="21">
        <f t="shared" si="6"/>
        <v>0.20224204503818946</v>
      </c>
      <c r="CT6" s="21">
        <f>CS6-CR6</f>
        <v>-3.1650742650996266E-3</v>
      </c>
      <c r="CU6" s="21">
        <f>CS6-CT32</f>
        <v>0.19888160235905805</v>
      </c>
      <c r="CV6" s="111">
        <v>12</v>
      </c>
      <c r="CW6" s="102">
        <v>15</v>
      </c>
    </row>
    <row r="7" spans="1:101" s="22" customFormat="1" ht="15" customHeight="1">
      <c r="A7" s="104">
        <v>3</v>
      </c>
      <c r="B7" s="10" t="s">
        <v>20</v>
      </c>
      <c r="C7" s="186">
        <v>727.4</v>
      </c>
      <c r="D7" s="186"/>
      <c r="E7" s="104">
        <v>16</v>
      </c>
      <c r="F7" s="11">
        <v>16</v>
      </c>
      <c r="G7" s="11">
        <v>0</v>
      </c>
      <c r="H7" s="11">
        <v>16</v>
      </c>
      <c r="I7" s="11">
        <f t="shared" ref="I7:I29" si="14">H7-F7</f>
        <v>0</v>
      </c>
      <c r="J7" s="21">
        <v>26.172999999999998</v>
      </c>
      <c r="K7" s="21">
        <v>24.882999999999999</v>
      </c>
      <c r="L7" s="44">
        <f t="shared" si="7"/>
        <v>-1.2899999999999991</v>
      </c>
      <c r="M7" s="21">
        <f>K7-K32</f>
        <v>-3.7225416666666646</v>
      </c>
      <c r="N7" s="21">
        <f t="shared" si="0"/>
        <v>3.5981578223810831E-2</v>
      </c>
      <c r="O7" s="21">
        <f t="shared" si="1"/>
        <v>3.4208138575749246E-2</v>
      </c>
      <c r="P7" s="21">
        <f t="shared" ref="P7:P30" si="15">O7-N7</f>
        <v>-1.7734396480615852E-3</v>
      </c>
      <c r="Q7" s="25">
        <f>O7-O32</f>
        <v>-3.2601715835489653E-3</v>
      </c>
      <c r="R7" s="21">
        <v>22.263999999999999</v>
      </c>
      <c r="S7" s="21">
        <v>22.047999999999998</v>
      </c>
      <c r="T7" s="44">
        <f t="shared" si="8"/>
        <v>-0.21600000000000108</v>
      </c>
      <c r="U7" s="21">
        <f>S7-S32</f>
        <v>-2.4888750000000002</v>
      </c>
      <c r="V7" s="21">
        <f>R7/C7</f>
        <v>3.0607643662359088E-2</v>
      </c>
      <c r="W7" s="21">
        <f t="shared" ref="W7:W30" si="16">S7/C7</f>
        <v>3.0310695628265053E-2</v>
      </c>
      <c r="X7" s="21">
        <f t="shared" ref="X7:X30" si="17">W7-V7</f>
        <v>-2.9694803409403489E-4</v>
      </c>
      <c r="Y7" s="25">
        <f>W7-W32</f>
        <v>-1.7671371011218941E-3</v>
      </c>
      <c r="Z7" s="21">
        <v>19.831</v>
      </c>
      <c r="AA7" s="21">
        <v>18.713999999999999</v>
      </c>
      <c r="AB7" s="44">
        <f t="shared" si="9"/>
        <v>-1.1170000000000009</v>
      </c>
      <c r="AC7" s="21">
        <f>AA7-AA32</f>
        <v>-1.6522916666666632</v>
      </c>
      <c r="AD7" s="21">
        <f t="shared" ref="AD7:AD30" si="18">Z7/C7</f>
        <v>2.7262854000549903E-2</v>
      </c>
      <c r="AE7" s="21">
        <f t="shared" ref="AE7:AE30" si="19">AA7/C7</f>
        <v>2.572724773164696E-2</v>
      </c>
      <c r="AF7" s="21">
        <f t="shared" ref="AF7:AF30" si="20">AE7-AD7</f>
        <v>-1.5356062689029434E-3</v>
      </c>
      <c r="AG7" s="25">
        <f>AE7-AE32</f>
        <v>-8.1388563433628866E-4</v>
      </c>
      <c r="AH7" s="21">
        <v>13.253</v>
      </c>
      <c r="AI7" s="21">
        <v>13.897</v>
      </c>
      <c r="AJ7" s="45">
        <f t="shared" si="10"/>
        <v>0.64400000000000013</v>
      </c>
      <c r="AK7" s="21">
        <f>AI7-AI32</f>
        <v>-0.87462499999999821</v>
      </c>
      <c r="AL7" s="21">
        <f t="shared" ref="AL7:AL30" si="21">AH7/C7</f>
        <v>1.8219686554852902E-2</v>
      </c>
      <c r="AM7" s="21">
        <f t="shared" ref="AM7:AM30" si="22">AI7/C7</f>
        <v>1.9105031619466594E-2</v>
      </c>
      <c r="AN7" s="21">
        <f t="shared" ref="AN7:AN30" si="23">AM7-AL7</f>
        <v>8.8534506461369206E-4</v>
      </c>
      <c r="AO7" s="25">
        <f>AM7-AM32</f>
        <v>2.5043266768332365E-4</v>
      </c>
      <c r="AP7" s="21">
        <v>5.1109999999999998</v>
      </c>
      <c r="AQ7" s="21">
        <v>9.1639999999999997</v>
      </c>
      <c r="AR7" s="45">
        <f t="shared" si="11"/>
        <v>4.0529999999999999</v>
      </c>
      <c r="AS7" s="21">
        <f>AQ7-AQ32</f>
        <v>-1.9225000000000012</v>
      </c>
      <c r="AT7" s="21">
        <f t="shared" ref="AT7:AT30" si="24">AP7/C7</f>
        <v>7.0263953808083583E-3</v>
      </c>
      <c r="AU7" s="21">
        <f t="shared" ref="AU7:AU30" si="25">AQ7/C7</f>
        <v>1.2598295298322794E-2</v>
      </c>
      <c r="AV7" s="21">
        <f t="shared" ref="AV7:AV30" si="26">AU7-AT7</f>
        <v>5.5718999175144359E-3</v>
      </c>
      <c r="AW7" s="25">
        <f>AU7-AU32</f>
        <v>-1.7025961780747761E-3</v>
      </c>
      <c r="AX7" s="21">
        <v>0</v>
      </c>
      <c r="AY7" s="21">
        <v>0</v>
      </c>
      <c r="AZ7" s="44">
        <f t="shared" si="2"/>
        <v>0</v>
      </c>
      <c r="BA7" s="21">
        <f>AY7-AY32</f>
        <v>0</v>
      </c>
      <c r="BB7" s="21">
        <f t="shared" ref="BB7:BB30" si="27">AX7/C7</f>
        <v>0</v>
      </c>
      <c r="BC7" s="21">
        <f t="shared" ref="BC7:BC30" si="28">AY7/C7</f>
        <v>0</v>
      </c>
      <c r="BD7" s="21">
        <f t="shared" ref="BD7:BD30" si="29">BC7-BB7</f>
        <v>0</v>
      </c>
      <c r="BE7" s="25">
        <f>BC7-BC32</f>
        <v>0</v>
      </c>
      <c r="BF7" s="21">
        <v>1.87</v>
      </c>
      <c r="BG7" s="21">
        <v>1.6020000000000001</v>
      </c>
      <c r="BH7" s="44">
        <f t="shared" si="3"/>
        <v>-0.26800000000000002</v>
      </c>
      <c r="BI7" s="21">
        <f>BG7-BG32</f>
        <v>-0.10312499999999969</v>
      </c>
      <c r="BJ7" s="21">
        <f t="shared" ref="BJ7:BJ30" si="30">BF7/C7</f>
        <v>2.5708001099807535E-3</v>
      </c>
      <c r="BK7" s="21">
        <f t="shared" ref="BK7:BK30" si="31">BG7/C7</f>
        <v>2.2023645861974158E-3</v>
      </c>
      <c r="BL7" s="21">
        <f t="shared" ref="BL7:BL30" si="32">BK7-BJ7</f>
        <v>-3.6843552378333774E-4</v>
      </c>
      <c r="BM7" s="25">
        <f>BK7-BK32</f>
        <v>1.6580124994516887E-4</v>
      </c>
      <c r="BN7" s="21">
        <v>9.9039999999999999</v>
      </c>
      <c r="BO7" s="21">
        <v>10.487</v>
      </c>
      <c r="BP7" s="45">
        <f t="shared" si="4"/>
        <v>0.58300000000000018</v>
      </c>
      <c r="BQ7" s="21">
        <f>BO7-BO32</f>
        <v>-4.04195833333333</v>
      </c>
      <c r="BR7" s="21">
        <f t="shared" ref="BR7:BR30" si="33">BN7/C7</f>
        <v>1.361561726697828E-2</v>
      </c>
      <c r="BS7" s="21">
        <f t="shared" ref="BS7:BS30" si="34">BO7/C7</f>
        <v>1.441710200714875E-2</v>
      </c>
      <c r="BT7" s="21">
        <f t="shared" ref="BT7:BT30" si="35">BS7-BR7</f>
        <v>8.0148474017046993E-4</v>
      </c>
      <c r="BU7" s="25">
        <f>BS7-BS32</f>
        <v>-5.4781232285747664E-3</v>
      </c>
      <c r="BV7" s="21">
        <v>15.962</v>
      </c>
      <c r="BW7" s="21">
        <v>15.593999999999999</v>
      </c>
      <c r="BX7" s="44">
        <f t="shared" si="5"/>
        <v>-0.36800000000000033</v>
      </c>
      <c r="BY7" s="21">
        <f>BW7-BW32</f>
        <v>-1.9748750000000026</v>
      </c>
      <c r="BZ7" s="21">
        <f t="shared" ref="BZ7:BZ30" si="36">BV7/C7</f>
        <v>2.1943909815782238E-2</v>
      </c>
      <c r="CA7" s="21">
        <f t="shared" ref="CA7:CA30" si="37">BW7/C7</f>
        <v>2.1437998350288701E-2</v>
      </c>
      <c r="CB7" s="21">
        <f t="shared" ref="CB7:CB30" si="38">CA7-BZ7</f>
        <v>-5.0591146549353733E-4</v>
      </c>
      <c r="CC7" s="25">
        <f>CA7-CA32</f>
        <v>-1.6248671111856842E-3</v>
      </c>
      <c r="CD7" s="21">
        <v>21.077000000000002</v>
      </c>
      <c r="CE7" s="21">
        <v>20.335000000000001</v>
      </c>
      <c r="CF7" s="44">
        <f t="shared" si="12"/>
        <v>-0.74200000000000088</v>
      </c>
      <c r="CG7" s="21">
        <f>CE7-CE32</f>
        <v>-3.2131666666666625</v>
      </c>
      <c r="CH7" s="21">
        <f t="shared" ref="CH7:CH30" si="39">CD7/C7</f>
        <v>2.8975804234259009E-2</v>
      </c>
      <c r="CI7" s="21">
        <f t="shared" ref="CI7:CI30" si="40">CE7/C7</f>
        <v>2.7955732746769317E-2</v>
      </c>
      <c r="CJ7" s="21">
        <f t="shared" ref="CJ7:CJ30" si="41">CI7-CH7</f>
        <v>-1.0200714874896918E-3</v>
      </c>
      <c r="CK7" s="25">
        <f>CI7-CI32</f>
        <v>-3.6580423620757793E-3</v>
      </c>
      <c r="CL7" s="21">
        <f t="shared" ref="CL7:CL30" si="42">J7+R7+Z7+AH7+AP7+AX7+BF7+BN7+BV7+CD7</f>
        <v>135.44500000000002</v>
      </c>
      <c r="CM7" s="21">
        <f t="shared" ref="CM7:CM29" si="43">CL7/12</f>
        <v>11.287083333333335</v>
      </c>
      <c r="CN7" s="21">
        <f t="shared" ref="CN7:CN30" si="44">K7+S7+AA7+AI7+AQ7+AY7+BG7+BO7+BW7+CE7</f>
        <v>136.72399999999999</v>
      </c>
      <c r="CO7" s="21">
        <f t="shared" ref="CO7:CO30" si="45">CN7/12</f>
        <v>11.393666666666666</v>
      </c>
      <c r="CP7" s="55">
        <f t="shared" si="13"/>
        <v>1.2789999999999679</v>
      </c>
      <c r="CQ7" s="21">
        <f>CP7-CN32</f>
        <v>-148.57483333333334</v>
      </c>
      <c r="CR7" s="21">
        <f t="shared" ref="CR7:CR30" si="46">CL7/C7</f>
        <v>0.1862042892493814</v>
      </c>
      <c r="CS7" s="21">
        <f t="shared" si="6"/>
        <v>0.18796260654385483</v>
      </c>
      <c r="CT7" s="21">
        <f t="shared" ref="CT7:CT30" si="47">CS7-CR7</f>
        <v>1.7583172944734271E-3</v>
      </c>
      <c r="CU7" s="21">
        <f>CS7-CT32</f>
        <v>0.18460216386472342</v>
      </c>
      <c r="CV7" s="111">
        <v>10</v>
      </c>
      <c r="CW7" s="102">
        <v>10</v>
      </c>
    </row>
    <row r="8" spans="1:101" s="22" customFormat="1" ht="15.75" customHeight="1">
      <c r="A8" s="104">
        <v>4</v>
      </c>
      <c r="B8" s="10" t="s">
        <v>2</v>
      </c>
      <c r="C8" s="186">
        <v>879</v>
      </c>
      <c r="D8" s="186"/>
      <c r="E8" s="104">
        <v>12</v>
      </c>
      <c r="F8" s="11">
        <v>16.440000000000001</v>
      </c>
      <c r="G8" s="11">
        <v>0.64</v>
      </c>
      <c r="H8" s="11">
        <v>12.64</v>
      </c>
      <c r="I8" s="11">
        <f t="shared" si="14"/>
        <v>-3.8000000000000007</v>
      </c>
      <c r="J8" s="21">
        <v>25.76</v>
      </c>
      <c r="K8" s="21">
        <v>25.6</v>
      </c>
      <c r="L8" s="44">
        <f t="shared" si="7"/>
        <v>-0.16000000000000014</v>
      </c>
      <c r="M8" s="21">
        <f>K8-K32</f>
        <v>-3.0055416666666623</v>
      </c>
      <c r="N8" s="21">
        <f t="shared" si="0"/>
        <v>2.9306029579067125E-2</v>
      </c>
      <c r="O8" s="21">
        <f t="shared" si="1"/>
        <v>2.9124004550625714E-2</v>
      </c>
      <c r="P8" s="21">
        <f t="shared" si="15"/>
        <v>-1.8202502844141127E-4</v>
      </c>
      <c r="Q8" s="25">
        <f>O8-O32</f>
        <v>-8.3443056086724976E-3</v>
      </c>
      <c r="R8" s="21">
        <v>22.22</v>
      </c>
      <c r="S8" s="36">
        <v>20.22</v>
      </c>
      <c r="T8" s="44">
        <f t="shared" si="8"/>
        <v>-2</v>
      </c>
      <c r="U8" s="21">
        <f>S8-S32</f>
        <v>-4.3168749999999996</v>
      </c>
      <c r="V8" s="21">
        <f t="shared" ref="V8:V30" si="48">R8/C8</f>
        <v>2.527872582480091E-2</v>
      </c>
      <c r="W8" s="21">
        <f t="shared" si="16"/>
        <v>2.3003412969283276E-2</v>
      </c>
      <c r="X8" s="21">
        <f t="shared" si="17"/>
        <v>-2.275312855517634E-3</v>
      </c>
      <c r="Y8" s="25">
        <f>W8-W32</f>
        <v>-9.0744197601036712E-3</v>
      </c>
      <c r="Z8" s="21">
        <v>19.97</v>
      </c>
      <c r="AA8" s="36">
        <v>17.27</v>
      </c>
      <c r="AB8" s="44">
        <f t="shared" si="9"/>
        <v>-2.6999999999999993</v>
      </c>
      <c r="AC8" s="21">
        <f>AA8-AA32</f>
        <v>-3.0962916666666622</v>
      </c>
      <c r="AD8" s="21">
        <f t="shared" si="18"/>
        <v>2.2718998862343572E-2</v>
      </c>
      <c r="AE8" s="21">
        <f t="shared" si="19"/>
        <v>1.9647326507394765E-2</v>
      </c>
      <c r="AF8" s="21">
        <f t="shared" si="20"/>
        <v>-3.0716723549488074E-3</v>
      </c>
      <c r="AG8" s="25">
        <f>AE8-AE32</f>
        <v>-6.8938068585884839E-3</v>
      </c>
      <c r="AH8" s="21">
        <v>12.91</v>
      </c>
      <c r="AI8" s="21">
        <v>15.03</v>
      </c>
      <c r="AJ8" s="45">
        <f t="shared" si="10"/>
        <v>2.1199999999999992</v>
      </c>
      <c r="AK8" s="21">
        <f>AI8-AI32</f>
        <v>0.25837500000000091</v>
      </c>
      <c r="AL8" s="21">
        <f t="shared" si="21"/>
        <v>1.4687144482366325E-2</v>
      </c>
      <c r="AM8" s="21">
        <f t="shared" si="22"/>
        <v>1.7098976109215017E-2</v>
      </c>
      <c r="AN8" s="21">
        <f t="shared" si="23"/>
        <v>2.4118316268486924E-3</v>
      </c>
      <c r="AO8" s="25">
        <f>AM8-AM32</f>
        <v>-1.7556228425682531E-3</v>
      </c>
      <c r="AP8" s="21">
        <v>4.45</v>
      </c>
      <c r="AQ8" s="21">
        <v>10.17</v>
      </c>
      <c r="AR8" s="45">
        <f t="shared" si="11"/>
        <v>5.72</v>
      </c>
      <c r="AS8" s="21">
        <f>AQ8-AQ32</f>
        <v>-0.91650000000000098</v>
      </c>
      <c r="AT8" s="21">
        <f t="shared" si="24"/>
        <v>5.062571103526735E-3</v>
      </c>
      <c r="AU8" s="21">
        <f t="shared" si="25"/>
        <v>1.1569965870307166E-2</v>
      </c>
      <c r="AV8" s="21">
        <f t="shared" si="26"/>
        <v>6.5073947667804314E-3</v>
      </c>
      <c r="AW8" s="25">
        <f>AU8-AU32</f>
        <v>-2.7309256060904039E-3</v>
      </c>
      <c r="AX8" s="21">
        <v>0</v>
      </c>
      <c r="AY8" s="21">
        <v>0</v>
      </c>
      <c r="AZ8" s="44">
        <f t="shared" si="2"/>
        <v>0</v>
      </c>
      <c r="BA8" s="21">
        <f>AY8-AY32</f>
        <v>0</v>
      </c>
      <c r="BB8" s="21">
        <f t="shared" si="27"/>
        <v>0</v>
      </c>
      <c r="BC8" s="21">
        <f t="shared" si="28"/>
        <v>0</v>
      </c>
      <c r="BD8" s="21">
        <f t="shared" si="29"/>
        <v>0</v>
      </c>
      <c r="BE8" s="25">
        <f>BC8-BC32</f>
        <v>0</v>
      </c>
      <c r="BF8" s="21">
        <v>1.55</v>
      </c>
      <c r="BG8" s="45">
        <v>1.9</v>
      </c>
      <c r="BH8" s="44">
        <f t="shared" si="3"/>
        <v>0.34999999999999987</v>
      </c>
      <c r="BI8" s="21">
        <f>BG8-BG32</f>
        <v>0.19487500000000013</v>
      </c>
      <c r="BJ8" s="21">
        <f t="shared" si="30"/>
        <v>1.7633674630261661E-3</v>
      </c>
      <c r="BK8" s="21">
        <f t="shared" si="31"/>
        <v>2.1615472127417519E-3</v>
      </c>
      <c r="BL8" s="21">
        <f t="shared" si="32"/>
        <v>3.9817974971558586E-4</v>
      </c>
      <c r="BM8" s="25">
        <f>BK8-BK32</f>
        <v>1.2498387648950506E-4</v>
      </c>
      <c r="BN8" s="21">
        <v>10.59</v>
      </c>
      <c r="BO8" s="21">
        <v>12.49</v>
      </c>
      <c r="BP8" s="45">
        <f t="shared" si="4"/>
        <v>1.9000000000000004</v>
      </c>
      <c r="BQ8" s="21">
        <f>BO8-BO32</f>
        <v>-2.0389583333333299</v>
      </c>
      <c r="BR8" s="21">
        <f t="shared" si="33"/>
        <v>1.204778156996587E-2</v>
      </c>
      <c r="BS8" s="21">
        <f t="shared" si="34"/>
        <v>1.4209328782707623E-2</v>
      </c>
      <c r="BT8" s="21">
        <f t="shared" si="35"/>
        <v>2.1615472127417528E-3</v>
      </c>
      <c r="BU8" s="25">
        <f>BS8-BS32</f>
        <v>-5.6858964530158932E-3</v>
      </c>
      <c r="BV8" s="21">
        <v>17.260000000000002</v>
      </c>
      <c r="BW8" s="21">
        <v>17.059999999999999</v>
      </c>
      <c r="BX8" s="44">
        <f t="shared" si="5"/>
        <v>-0.20000000000000284</v>
      </c>
      <c r="BY8" s="21">
        <f>BW8-BW32</f>
        <v>-0.5088750000000033</v>
      </c>
      <c r="BZ8" s="21">
        <f t="shared" si="36"/>
        <v>1.9635949943117181E-2</v>
      </c>
      <c r="CA8" s="21">
        <f t="shared" si="37"/>
        <v>1.9408418657565416E-2</v>
      </c>
      <c r="CB8" s="21">
        <f t="shared" si="38"/>
        <v>-2.2753128555176583E-4</v>
      </c>
      <c r="CC8" s="25">
        <f>CA8-CA32</f>
        <v>-3.6544468039089693E-3</v>
      </c>
      <c r="CD8" s="21">
        <v>20.55</v>
      </c>
      <c r="CE8" s="21">
        <v>23.33</v>
      </c>
      <c r="CF8" s="45">
        <f t="shared" si="12"/>
        <v>2.7799999999999976</v>
      </c>
      <c r="CG8" s="21">
        <f>CE8-CE32</f>
        <v>-0.21816666666666507</v>
      </c>
      <c r="CH8" s="21">
        <f t="shared" si="39"/>
        <v>2.3378839590443685E-2</v>
      </c>
      <c r="CI8" s="21">
        <f t="shared" si="40"/>
        <v>2.6541524459613195E-2</v>
      </c>
      <c r="CJ8" s="21">
        <f t="shared" si="41"/>
        <v>3.1626848691695096E-3</v>
      </c>
      <c r="CK8" s="25">
        <f>CI8-CI32</f>
        <v>-5.0722506492319012E-3</v>
      </c>
      <c r="CL8" s="21">
        <f t="shared" si="42"/>
        <v>135.26000000000002</v>
      </c>
      <c r="CM8" s="21">
        <f t="shared" si="43"/>
        <v>11.271666666666668</v>
      </c>
      <c r="CN8" s="21">
        <f t="shared" si="44"/>
        <v>143.07</v>
      </c>
      <c r="CO8" s="21">
        <f t="shared" si="45"/>
        <v>11.922499999999999</v>
      </c>
      <c r="CP8" s="55">
        <f t="shared" si="13"/>
        <v>7.8099999999999739</v>
      </c>
      <c r="CQ8" s="21">
        <f>CP8-CN32</f>
        <v>-142.04383333333334</v>
      </c>
      <c r="CR8" s="21">
        <f t="shared" si="46"/>
        <v>0.15387940841865758</v>
      </c>
      <c r="CS8" s="21">
        <f t="shared" si="6"/>
        <v>0.16276450511945392</v>
      </c>
      <c r="CT8" s="21">
        <f t="shared" si="47"/>
        <v>8.8850967007963466E-3</v>
      </c>
      <c r="CU8" s="21">
        <f>CS8-CT32</f>
        <v>0.15940406244032251</v>
      </c>
      <c r="CV8" s="111">
        <v>1</v>
      </c>
      <c r="CW8" s="102">
        <v>1</v>
      </c>
    </row>
    <row r="9" spans="1:101" s="22" customFormat="1" ht="18.75" customHeight="1">
      <c r="A9" s="104">
        <v>5</v>
      </c>
      <c r="B9" s="10" t="s">
        <v>3</v>
      </c>
      <c r="C9" s="186">
        <v>820.3</v>
      </c>
      <c r="D9" s="186"/>
      <c r="E9" s="104">
        <v>16</v>
      </c>
      <c r="F9" s="11">
        <v>17.07</v>
      </c>
      <c r="G9" s="11">
        <v>1.07</v>
      </c>
      <c r="H9" s="11">
        <v>17.07</v>
      </c>
      <c r="I9" s="11">
        <f t="shared" si="14"/>
        <v>0</v>
      </c>
      <c r="J9" s="21">
        <v>31.45</v>
      </c>
      <c r="K9" s="21">
        <v>31.32</v>
      </c>
      <c r="L9" s="44">
        <f t="shared" si="7"/>
        <v>-0.12999999999999901</v>
      </c>
      <c r="M9" s="21">
        <f>K9-K32</f>
        <v>2.7144583333333365</v>
      </c>
      <c r="N9" s="21">
        <f t="shared" si="0"/>
        <v>3.8339631842009024E-2</v>
      </c>
      <c r="O9" s="21">
        <f t="shared" si="1"/>
        <v>3.8181153236620753E-2</v>
      </c>
      <c r="P9" s="21">
        <f t="shared" si="15"/>
        <v>-1.5847860538827085E-4</v>
      </c>
      <c r="Q9" s="25">
        <f>O9-O32</f>
        <v>7.1284307732254193E-4</v>
      </c>
      <c r="R9" s="21">
        <v>28.72</v>
      </c>
      <c r="S9" s="21">
        <v>25.59</v>
      </c>
      <c r="T9" s="44">
        <f t="shared" si="8"/>
        <v>-3.129999999999999</v>
      </c>
      <c r="U9" s="21">
        <f>S9-S32</f>
        <v>1.0531250000000014</v>
      </c>
      <c r="V9" s="21">
        <f t="shared" si="48"/>
        <v>3.5011581128855294E-2</v>
      </c>
      <c r="W9" s="21">
        <f t="shared" si="16"/>
        <v>3.1195903937583813E-2</v>
      </c>
      <c r="X9" s="21">
        <f t="shared" si="17"/>
        <v>-3.8156771912714813E-3</v>
      </c>
      <c r="Y9" s="25">
        <f>W9-W32</f>
        <v>-8.8192879180313405E-4</v>
      </c>
      <c r="Z9" s="21">
        <v>17.36</v>
      </c>
      <c r="AA9" s="21">
        <v>22.55</v>
      </c>
      <c r="AB9" s="45">
        <f t="shared" si="9"/>
        <v>5.1900000000000013</v>
      </c>
      <c r="AC9" s="21">
        <f>AA9-AA32</f>
        <v>2.1837083333333389</v>
      </c>
      <c r="AD9" s="21">
        <f t="shared" si="18"/>
        <v>2.1162989150310861E-2</v>
      </c>
      <c r="AE9" s="21">
        <f t="shared" si="19"/>
        <v>2.7489942703888822E-2</v>
      </c>
      <c r="AF9" s="21">
        <f t="shared" si="20"/>
        <v>6.326953553577961E-3</v>
      </c>
      <c r="AG9" s="25">
        <f>AE9-AE32</f>
        <v>9.4880933790557342E-4</v>
      </c>
      <c r="AH9" s="21">
        <v>15.09</v>
      </c>
      <c r="AI9" s="21">
        <v>16.850000000000001</v>
      </c>
      <c r="AJ9" s="45">
        <f t="shared" si="10"/>
        <v>1.7600000000000016</v>
      </c>
      <c r="AK9" s="21">
        <f>AI9-AI32</f>
        <v>2.078375000000003</v>
      </c>
      <c r="AL9" s="21">
        <f t="shared" si="21"/>
        <v>1.8395708886992563E-2</v>
      </c>
      <c r="AM9" s="21">
        <f t="shared" si="22"/>
        <v>2.0541265390710717E-2</v>
      </c>
      <c r="AN9" s="21">
        <f t="shared" si="23"/>
        <v>2.1455565037181538E-3</v>
      </c>
      <c r="AO9" s="25">
        <f>AM9-AM32</f>
        <v>1.6866664389274463E-3</v>
      </c>
      <c r="AP9" s="21">
        <v>5.17</v>
      </c>
      <c r="AQ9" s="21">
        <v>10.72</v>
      </c>
      <c r="AR9" s="45">
        <f t="shared" si="11"/>
        <v>5.5500000000000007</v>
      </c>
      <c r="AS9" s="21">
        <f>AQ9-AQ32</f>
        <v>-0.36650000000000027</v>
      </c>
      <c r="AT9" s="21">
        <f t="shared" si="24"/>
        <v>6.3025722296720715E-3</v>
      </c>
      <c r="AU9" s="21">
        <f t="shared" si="25"/>
        <v>1.3068389613556018E-2</v>
      </c>
      <c r="AV9" s="21">
        <f t="shared" si="26"/>
        <v>6.7658173838839467E-3</v>
      </c>
      <c r="AW9" s="25">
        <f>AU9-AU32</f>
        <v>-1.2325018628415521E-3</v>
      </c>
      <c r="AX9" s="21">
        <v>0</v>
      </c>
      <c r="AY9" s="21">
        <v>0</v>
      </c>
      <c r="AZ9" s="44">
        <f t="shared" si="2"/>
        <v>0</v>
      </c>
      <c r="BA9" s="21">
        <f>AY9-AY32</f>
        <v>0</v>
      </c>
      <c r="BB9" s="21">
        <f t="shared" si="27"/>
        <v>0</v>
      </c>
      <c r="BC9" s="21">
        <f t="shared" si="28"/>
        <v>0</v>
      </c>
      <c r="BD9" s="21">
        <f t="shared" si="29"/>
        <v>0</v>
      </c>
      <c r="BE9" s="25">
        <f>BC9-BC32</f>
        <v>0</v>
      </c>
      <c r="BF9" s="21">
        <v>6.1449999999999996</v>
      </c>
      <c r="BG9" s="99">
        <v>0</v>
      </c>
      <c r="BH9" s="99">
        <f t="shared" si="3"/>
        <v>-6.1449999999999996</v>
      </c>
      <c r="BI9" s="21">
        <f>BG9-BG32</f>
        <v>-1.7051249999999998</v>
      </c>
      <c r="BJ9" s="21">
        <f t="shared" si="30"/>
        <v>7.4911617700841151E-3</v>
      </c>
      <c r="BK9" s="21">
        <f t="shared" si="31"/>
        <v>0</v>
      </c>
      <c r="BL9" s="21">
        <f t="shared" si="32"/>
        <v>-7.4911617700841151E-3</v>
      </c>
      <c r="BM9" s="25">
        <f>BK9-BK32</f>
        <v>-2.0365633362522469E-3</v>
      </c>
      <c r="BN9" s="21">
        <v>12.39</v>
      </c>
      <c r="BO9" s="99">
        <v>16.878</v>
      </c>
      <c r="BP9" s="45">
        <f t="shared" si="4"/>
        <v>4.4879999999999995</v>
      </c>
      <c r="BQ9" s="21">
        <f>BO9-BO32</f>
        <v>2.34904166666667</v>
      </c>
      <c r="BR9" s="21">
        <f t="shared" si="33"/>
        <v>1.5104230159697673E-2</v>
      </c>
      <c r="BS9" s="21">
        <f t="shared" si="34"/>
        <v>2.0575399244178959E-2</v>
      </c>
      <c r="BT9" s="21">
        <f t="shared" si="35"/>
        <v>5.4711690844812862E-3</v>
      </c>
      <c r="BU9" s="25">
        <f>BS9-BS32</f>
        <v>6.8017400845544335E-4</v>
      </c>
      <c r="BV9" s="21">
        <v>20.74</v>
      </c>
      <c r="BW9" s="21">
        <v>17.992000000000001</v>
      </c>
      <c r="BX9" s="44">
        <f t="shared" si="5"/>
        <v>-2.7479999999999976</v>
      </c>
      <c r="BY9" s="21">
        <f>BW9-BW32</f>
        <v>0.42312499999999886</v>
      </c>
      <c r="BZ9" s="21">
        <f t="shared" si="36"/>
        <v>2.5283432890405948E-2</v>
      </c>
      <c r="CA9" s="21">
        <f t="shared" si="37"/>
        <v>2.1933438985736929E-2</v>
      </c>
      <c r="CB9" s="21">
        <f t="shared" si="38"/>
        <v>-3.3499939046690193E-3</v>
      </c>
      <c r="CC9" s="25">
        <f>CA9-CA32</f>
        <v>-1.1294264757374557E-3</v>
      </c>
      <c r="CD9" s="21">
        <v>23.4</v>
      </c>
      <c r="CE9" s="21">
        <v>23</v>
      </c>
      <c r="CF9" s="44">
        <f t="shared" si="12"/>
        <v>-0.39999999999999858</v>
      </c>
      <c r="CG9" s="21">
        <f>CE9-CE32</f>
        <v>-0.54816666666666336</v>
      </c>
      <c r="CH9" s="21">
        <f t="shared" si="39"/>
        <v>2.8526148969889066E-2</v>
      </c>
      <c r="CI9" s="21">
        <f t="shared" si="40"/>
        <v>2.8038522491771304E-2</v>
      </c>
      <c r="CJ9" s="21">
        <f t="shared" si="41"/>
        <v>-4.8762647811776208E-4</v>
      </c>
      <c r="CK9" s="25">
        <f>CI9-CI32</f>
        <v>-3.5752526170737924E-3</v>
      </c>
      <c r="CL9" s="21">
        <f t="shared" si="42"/>
        <v>160.465</v>
      </c>
      <c r="CM9" s="21">
        <f t="shared" si="43"/>
        <v>13.372083333333334</v>
      </c>
      <c r="CN9" s="21">
        <f t="shared" si="44"/>
        <v>164.9</v>
      </c>
      <c r="CO9" s="21">
        <f t="shared" si="45"/>
        <v>13.741666666666667</v>
      </c>
      <c r="CP9" s="55">
        <f t="shared" si="13"/>
        <v>4.4350000000000023</v>
      </c>
      <c r="CQ9" s="21">
        <f>CP9-CN32</f>
        <v>-145.41883333333331</v>
      </c>
      <c r="CR9" s="21">
        <f t="shared" si="46"/>
        <v>0.19561745702791664</v>
      </c>
      <c r="CS9" s="21">
        <f t="shared" si="6"/>
        <v>0.20102401560404731</v>
      </c>
      <c r="CT9" s="21">
        <f t="shared" si="47"/>
        <v>5.4065585761306767E-3</v>
      </c>
      <c r="CU9" s="21">
        <f>CS9-CT32</f>
        <v>0.1976635729249159</v>
      </c>
      <c r="CV9" s="111">
        <v>11</v>
      </c>
      <c r="CW9" s="102">
        <v>11</v>
      </c>
    </row>
    <row r="10" spans="1:101" s="22" customFormat="1" ht="16.5" customHeight="1">
      <c r="A10" s="104">
        <v>6</v>
      </c>
      <c r="B10" s="10" t="s">
        <v>31</v>
      </c>
      <c r="C10" s="186">
        <v>885.43</v>
      </c>
      <c r="D10" s="186"/>
      <c r="E10" s="104">
        <v>16</v>
      </c>
      <c r="F10" s="11">
        <v>16.82</v>
      </c>
      <c r="G10" s="11">
        <v>0.82</v>
      </c>
      <c r="H10" s="11">
        <v>16.82</v>
      </c>
      <c r="I10" s="11">
        <f t="shared" si="14"/>
        <v>0</v>
      </c>
      <c r="J10" s="21">
        <v>35.21</v>
      </c>
      <c r="K10" s="21">
        <v>35.43</v>
      </c>
      <c r="L10" s="45">
        <f t="shared" si="7"/>
        <v>0.21999999999999886</v>
      </c>
      <c r="M10" s="21">
        <f>K10-K32</f>
        <v>6.824458333333336</v>
      </c>
      <c r="N10" s="21">
        <f t="shared" si="0"/>
        <v>3.976598940627718E-2</v>
      </c>
      <c r="O10" s="21">
        <f t="shared" si="1"/>
        <v>4.0014456252894078E-2</v>
      </c>
      <c r="P10" s="21">
        <f t="shared" si="15"/>
        <v>2.4846684661689739E-4</v>
      </c>
      <c r="Q10" s="25">
        <f>O10-O32</f>
        <v>2.5461460935958663E-3</v>
      </c>
      <c r="R10" s="21">
        <v>33.79</v>
      </c>
      <c r="S10" s="21">
        <v>28.92</v>
      </c>
      <c r="T10" s="44">
        <f t="shared" si="8"/>
        <v>-4.8699999999999974</v>
      </c>
      <c r="U10" s="21">
        <f>S10-S32</f>
        <v>4.3831250000000033</v>
      </c>
      <c r="V10" s="21">
        <f t="shared" si="48"/>
        <v>3.8162248850840838E-2</v>
      </c>
      <c r="W10" s="21">
        <f t="shared" si="16"/>
        <v>3.2662096382548599E-2</v>
      </c>
      <c r="X10" s="21">
        <f t="shared" si="17"/>
        <v>-5.5001524682922395E-3</v>
      </c>
      <c r="Y10" s="25">
        <f>W10-W32</f>
        <v>5.842636531616513E-4</v>
      </c>
      <c r="Z10" s="21">
        <v>20.49</v>
      </c>
      <c r="AA10" s="21">
        <v>23.04</v>
      </c>
      <c r="AB10" s="45">
        <f t="shared" si="9"/>
        <v>2.5500000000000007</v>
      </c>
      <c r="AC10" s="21">
        <f>AA10-AA32</f>
        <v>2.6737083333333374</v>
      </c>
      <c r="AD10" s="21">
        <f t="shared" si="18"/>
        <v>2.3141298578091999E-2</v>
      </c>
      <c r="AE10" s="21">
        <f t="shared" si="19"/>
        <v>2.6021255209333318E-2</v>
      </c>
      <c r="AF10" s="21">
        <f t="shared" si="20"/>
        <v>2.8799566312413191E-3</v>
      </c>
      <c r="AG10" s="25">
        <f>AE10-AE32</f>
        <v>-5.1987815664993053E-4</v>
      </c>
      <c r="AH10" s="21">
        <v>17.53</v>
      </c>
      <c r="AI10" s="36">
        <v>19.8</v>
      </c>
      <c r="AJ10" s="45">
        <f t="shared" si="10"/>
        <v>2.2699999999999996</v>
      </c>
      <c r="AK10" s="21">
        <f>AI10-AI32</f>
        <v>5.0283750000000023</v>
      </c>
      <c r="AL10" s="21">
        <f t="shared" si="21"/>
        <v>1.9798290096337375E-2</v>
      </c>
      <c r="AM10" s="21">
        <f t="shared" si="22"/>
        <v>2.2362016195520824E-2</v>
      </c>
      <c r="AN10" s="21">
        <f t="shared" si="23"/>
        <v>2.5637260991834485E-3</v>
      </c>
      <c r="AO10" s="25">
        <f>AM10-AM32</f>
        <v>3.5074172437375532E-3</v>
      </c>
      <c r="AP10" s="21">
        <v>5.76</v>
      </c>
      <c r="AQ10" s="21">
        <v>12.53</v>
      </c>
      <c r="AR10" s="45">
        <f t="shared" si="11"/>
        <v>6.77</v>
      </c>
      <c r="AS10" s="21">
        <f>AQ10-AQ32</f>
        <v>1.4434999999999985</v>
      </c>
      <c r="AT10" s="21">
        <f t="shared" si="24"/>
        <v>6.5053138023333295E-3</v>
      </c>
      <c r="AU10" s="21">
        <f t="shared" si="25"/>
        <v>1.4151316309589691E-2</v>
      </c>
      <c r="AV10" s="21">
        <f t="shared" si="26"/>
        <v>7.6460025072563617E-3</v>
      </c>
      <c r="AW10" s="25">
        <f>AU10-AU32</f>
        <v>-1.4957516680787902E-4</v>
      </c>
      <c r="AX10" s="21">
        <v>0</v>
      </c>
      <c r="AY10" s="21">
        <v>0</v>
      </c>
      <c r="AZ10" s="44">
        <f t="shared" si="2"/>
        <v>0</v>
      </c>
      <c r="BA10" s="21">
        <f>AY10-AY32</f>
        <v>0</v>
      </c>
      <c r="BB10" s="21">
        <f t="shared" si="27"/>
        <v>0</v>
      </c>
      <c r="BC10" s="21">
        <f t="shared" si="28"/>
        <v>0</v>
      </c>
      <c r="BD10" s="21">
        <f t="shared" si="29"/>
        <v>0</v>
      </c>
      <c r="BE10" s="25">
        <f>BC10-BC32</f>
        <v>0</v>
      </c>
      <c r="BF10" s="21">
        <v>3.23</v>
      </c>
      <c r="BG10" s="21">
        <v>3.92</v>
      </c>
      <c r="BH10" s="45">
        <f t="shared" si="3"/>
        <v>0.69</v>
      </c>
      <c r="BI10" s="21">
        <f>BG10-BG32</f>
        <v>2.2148750000000001</v>
      </c>
      <c r="BJ10" s="21">
        <f t="shared" si="30"/>
        <v>3.6479450662390027E-3</v>
      </c>
      <c r="BK10" s="21">
        <f t="shared" si="31"/>
        <v>4.4272274488101832E-3</v>
      </c>
      <c r="BL10" s="21">
        <f t="shared" si="32"/>
        <v>7.7928238257118053E-4</v>
      </c>
      <c r="BM10" s="25">
        <f>BK10-BK32</f>
        <v>2.3906641125579363E-3</v>
      </c>
      <c r="BN10" s="21">
        <v>14.2</v>
      </c>
      <c r="BO10" s="21">
        <v>14.73</v>
      </c>
      <c r="BP10" s="45">
        <f t="shared" si="4"/>
        <v>0.53000000000000114</v>
      </c>
      <c r="BQ10" s="21">
        <f>BO10-BO32</f>
        <v>0.20104166666667034</v>
      </c>
      <c r="BR10" s="21">
        <f t="shared" si="33"/>
        <v>1.6037405554363417E-2</v>
      </c>
      <c r="BS10" s="21">
        <f t="shared" si="34"/>
        <v>1.6635984775758672E-2</v>
      </c>
      <c r="BT10" s="21">
        <f t="shared" si="35"/>
        <v>5.9857922139525468E-4</v>
      </c>
      <c r="BU10" s="25">
        <f>BS10-BS32</f>
        <v>-3.259240459964844E-3</v>
      </c>
      <c r="BV10" s="21">
        <v>24.54</v>
      </c>
      <c r="BW10" s="21">
        <v>21.11</v>
      </c>
      <c r="BX10" s="44">
        <f t="shared" si="5"/>
        <v>-3.4299999999999997</v>
      </c>
      <c r="BY10" s="21">
        <f>BW10-BW32</f>
        <v>3.5411249999999974</v>
      </c>
      <c r="BZ10" s="21">
        <f t="shared" si="36"/>
        <v>2.7715347345357622E-2</v>
      </c>
      <c r="CA10" s="21">
        <f t="shared" si="37"/>
        <v>2.3841523327648714E-2</v>
      </c>
      <c r="CB10" s="21">
        <f t="shared" si="38"/>
        <v>-3.8738240177089087E-3</v>
      </c>
      <c r="CC10" s="25">
        <f>CA10-CA32</f>
        <v>7.7865786617432875E-4</v>
      </c>
      <c r="CD10" s="21">
        <v>26.43</v>
      </c>
      <c r="CE10" s="21">
        <v>25.86</v>
      </c>
      <c r="CF10" s="44">
        <f t="shared" si="12"/>
        <v>-0.57000000000000028</v>
      </c>
      <c r="CG10" s="21">
        <f>CE10-CE32</f>
        <v>2.3118333333333361</v>
      </c>
      <c r="CH10" s="21">
        <f t="shared" si="39"/>
        <v>2.9849903436748249E-2</v>
      </c>
      <c r="CI10" s="21">
        <f t="shared" si="40"/>
        <v>2.9206148425059014E-2</v>
      </c>
      <c r="CJ10" s="21">
        <f t="shared" si="41"/>
        <v>-6.4375501168923571E-4</v>
      </c>
      <c r="CK10" s="25">
        <f>CI10-CI32</f>
        <v>-2.4076266837860828E-3</v>
      </c>
      <c r="CL10" s="21">
        <f t="shared" si="42"/>
        <v>181.18</v>
      </c>
      <c r="CM10" s="21">
        <f t="shared" si="43"/>
        <v>15.098333333333334</v>
      </c>
      <c r="CN10" s="21">
        <f t="shared" si="44"/>
        <v>185.33999999999997</v>
      </c>
      <c r="CO10" s="21">
        <f t="shared" si="45"/>
        <v>15.444999999999999</v>
      </c>
      <c r="CP10" s="55">
        <f t="shared" si="13"/>
        <v>4.1599999999999682</v>
      </c>
      <c r="CQ10" s="21">
        <f>CP10-CN32</f>
        <v>-145.69383333333334</v>
      </c>
      <c r="CR10" s="21">
        <f t="shared" si="46"/>
        <v>0.20462374213658902</v>
      </c>
      <c r="CS10" s="21">
        <f t="shared" si="6"/>
        <v>0.20932202432716307</v>
      </c>
      <c r="CT10" s="21">
        <f t="shared" si="47"/>
        <v>4.6982821905740546E-3</v>
      </c>
      <c r="CU10" s="21">
        <f>CS10-CT32</f>
        <v>0.20596158164803166</v>
      </c>
      <c r="CV10" s="111">
        <v>14</v>
      </c>
      <c r="CW10" s="102">
        <v>16</v>
      </c>
    </row>
    <row r="11" spans="1:101" s="22" customFormat="1" ht="15.75" customHeight="1">
      <c r="A11" s="104">
        <v>7</v>
      </c>
      <c r="B11" s="10" t="s">
        <v>81</v>
      </c>
      <c r="C11" s="186">
        <v>1284.1400000000001</v>
      </c>
      <c r="D11" s="186"/>
      <c r="E11" s="104">
        <v>16</v>
      </c>
      <c r="F11" s="11">
        <v>16</v>
      </c>
      <c r="G11" s="11">
        <v>0</v>
      </c>
      <c r="H11" s="11">
        <v>16</v>
      </c>
      <c r="I11" s="11">
        <f t="shared" si="14"/>
        <v>0</v>
      </c>
      <c r="J11" s="21">
        <v>40.36</v>
      </c>
      <c r="K11" s="21">
        <v>39.250999999999998</v>
      </c>
      <c r="L11" s="44">
        <f t="shared" si="7"/>
        <v>-1.1090000000000018</v>
      </c>
      <c r="M11" s="21">
        <f>K11-K32</f>
        <v>10.645458333333334</v>
      </c>
      <c r="N11" s="21">
        <f t="shared" si="0"/>
        <v>3.1429594903982429E-2</v>
      </c>
      <c r="O11" s="21">
        <f t="shared" si="1"/>
        <v>3.0565981902284795E-2</v>
      </c>
      <c r="P11" s="21">
        <f t="shared" si="15"/>
        <v>-8.6361300169763427E-4</v>
      </c>
      <c r="Q11" s="25">
        <f>O11-O32</f>
        <v>-6.9023282570134167E-3</v>
      </c>
      <c r="R11" s="21">
        <v>35.03</v>
      </c>
      <c r="S11" s="21">
        <v>35.03</v>
      </c>
      <c r="T11" s="44">
        <f t="shared" si="8"/>
        <v>0</v>
      </c>
      <c r="U11" s="21">
        <f>S11-S32</f>
        <v>10.493125000000003</v>
      </c>
      <c r="V11" s="21">
        <f t="shared" si="48"/>
        <v>2.7278957123055118E-2</v>
      </c>
      <c r="W11" s="21">
        <f t="shared" si="16"/>
        <v>2.7278957123055118E-2</v>
      </c>
      <c r="X11" s="21">
        <f t="shared" si="17"/>
        <v>0</v>
      </c>
      <c r="Y11" s="25">
        <f>W11-W32</f>
        <v>-4.7988756063318296E-3</v>
      </c>
      <c r="Z11" s="21">
        <v>31.472999999999999</v>
      </c>
      <c r="AA11" s="21">
        <v>30.695</v>
      </c>
      <c r="AB11" s="44">
        <f t="shared" si="9"/>
        <v>-0.77799999999999869</v>
      </c>
      <c r="AC11" s="21">
        <f>AA11-AA32</f>
        <v>10.328708333333338</v>
      </c>
      <c r="AD11" s="21">
        <f t="shared" si="18"/>
        <v>2.4509009921036645E-2</v>
      </c>
      <c r="AE11" s="21">
        <f t="shared" si="19"/>
        <v>2.3903156976653635E-2</v>
      </c>
      <c r="AF11" s="21">
        <f t="shared" si="20"/>
        <v>-6.0585294438300977E-4</v>
      </c>
      <c r="AG11" s="25">
        <f>AE11-AE32</f>
        <v>-2.6379763893296139E-3</v>
      </c>
      <c r="AH11" s="21">
        <v>21.234999999999999</v>
      </c>
      <c r="AI11" s="21">
        <v>23.04</v>
      </c>
      <c r="AJ11" s="45">
        <f t="shared" si="10"/>
        <v>1.8049999999999997</v>
      </c>
      <c r="AK11" s="21">
        <f>AI11-AI32</f>
        <v>8.2683750000000007</v>
      </c>
      <c r="AL11" s="21">
        <f t="shared" si="21"/>
        <v>1.653635896397589E-2</v>
      </c>
      <c r="AM11" s="21">
        <f t="shared" si="22"/>
        <v>1.7941968944196113E-2</v>
      </c>
      <c r="AN11" s="21">
        <f t="shared" si="23"/>
        <v>1.4056099802202231E-3</v>
      </c>
      <c r="AO11" s="25">
        <f>AM11-AM32</f>
        <v>-9.1263000758715768E-4</v>
      </c>
      <c r="AP11" s="21">
        <v>7.43</v>
      </c>
      <c r="AQ11" s="21">
        <v>14.843</v>
      </c>
      <c r="AR11" s="45">
        <f t="shared" si="11"/>
        <v>7.4130000000000003</v>
      </c>
      <c r="AS11" s="21">
        <f>AQ11-AQ32</f>
        <v>3.7564999999999991</v>
      </c>
      <c r="AT11" s="21">
        <f t="shared" si="24"/>
        <v>5.7859734919868547E-3</v>
      </c>
      <c r="AU11" s="21">
        <f t="shared" si="25"/>
        <v>1.1558708552027036E-2</v>
      </c>
      <c r="AV11" s="21">
        <f t="shared" si="26"/>
        <v>5.7727350600401814E-3</v>
      </c>
      <c r="AW11" s="25">
        <f>AU11-AU32</f>
        <v>-2.7421829243705342E-3</v>
      </c>
      <c r="AX11" s="21">
        <v>0</v>
      </c>
      <c r="AY11" s="21">
        <v>0</v>
      </c>
      <c r="AZ11" s="44">
        <f t="shared" si="2"/>
        <v>0</v>
      </c>
      <c r="BA11" s="21">
        <f>AY11-AY32</f>
        <v>0</v>
      </c>
      <c r="BB11" s="21">
        <f t="shared" si="27"/>
        <v>0</v>
      </c>
      <c r="BC11" s="21">
        <f t="shared" si="28"/>
        <v>0</v>
      </c>
      <c r="BD11" s="21">
        <f t="shared" si="29"/>
        <v>0</v>
      </c>
      <c r="BE11" s="25">
        <f>BC11-BC32</f>
        <v>0</v>
      </c>
      <c r="BF11" s="36">
        <v>5.649</v>
      </c>
      <c r="BG11" s="21">
        <v>2.7410000000000001</v>
      </c>
      <c r="BH11" s="44">
        <f t="shared" si="3"/>
        <v>-2.9079999999999999</v>
      </c>
      <c r="BI11" s="21">
        <f>BG11-BG32</f>
        <v>1.0358750000000003</v>
      </c>
      <c r="BJ11" s="21">
        <f t="shared" si="30"/>
        <v>4.399053062750167E-3</v>
      </c>
      <c r="BK11" s="21">
        <f t="shared" si="31"/>
        <v>2.1345024685781922E-3</v>
      </c>
      <c r="BL11" s="21">
        <f t="shared" si="32"/>
        <v>-2.2645505941719748E-3</v>
      </c>
      <c r="BM11" s="25">
        <f>BK11-BK32</f>
        <v>9.7939132325945352E-5</v>
      </c>
      <c r="BN11" s="21">
        <v>15.805</v>
      </c>
      <c r="BO11" s="21">
        <v>17.841000000000001</v>
      </c>
      <c r="BP11" s="45">
        <f>BO11-BN11</f>
        <v>2.0360000000000014</v>
      </c>
      <c r="BQ11" s="21">
        <f>BO11-BO32</f>
        <v>3.312041666666671</v>
      </c>
      <c r="BR11" s="21">
        <f t="shared" si="33"/>
        <v>1.2307848053950503E-2</v>
      </c>
      <c r="BS11" s="21">
        <f t="shared" si="34"/>
        <v>1.3893344962387278E-2</v>
      </c>
      <c r="BT11" s="21">
        <f t="shared" si="35"/>
        <v>1.5854969084367742E-3</v>
      </c>
      <c r="BU11" s="25">
        <f>BS11-BS32</f>
        <v>-6.0018802733362384E-3</v>
      </c>
      <c r="BV11" s="21">
        <v>25.783999999999999</v>
      </c>
      <c r="BW11" s="21">
        <v>24.234000000000002</v>
      </c>
      <c r="BX11" s="44">
        <f t="shared" si="5"/>
        <v>-1.5499999999999972</v>
      </c>
      <c r="BY11" s="21">
        <f>BW11-BW32</f>
        <v>6.6651249999999997</v>
      </c>
      <c r="BZ11" s="21">
        <f t="shared" si="36"/>
        <v>2.0078807606647247E-2</v>
      </c>
      <c r="CA11" s="21">
        <f t="shared" si="37"/>
        <v>1.8871774105627112E-2</v>
      </c>
      <c r="CB11" s="21">
        <f t="shared" si="38"/>
        <v>-1.2070335010201348E-3</v>
      </c>
      <c r="CC11" s="25">
        <f>CA11-CA32</f>
        <v>-4.1910913558472727E-3</v>
      </c>
      <c r="CD11" s="21">
        <v>32.057000000000002</v>
      </c>
      <c r="CE11" s="21">
        <v>28.84</v>
      </c>
      <c r="CF11" s="44">
        <f t="shared" si="12"/>
        <v>-3.2170000000000023</v>
      </c>
      <c r="CG11" s="21">
        <f>CE11-CE32</f>
        <v>5.2918333333333365</v>
      </c>
      <c r="CH11" s="21">
        <f t="shared" si="39"/>
        <v>2.4963788994969396E-2</v>
      </c>
      <c r="CI11" s="21">
        <f t="shared" si="40"/>
        <v>2.2458610431884372E-2</v>
      </c>
      <c r="CJ11" s="21">
        <f t="shared" si="41"/>
        <v>-2.5051785630850233E-3</v>
      </c>
      <c r="CK11" s="25">
        <f>CI11-CI32</f>
        <v>-9.1551646769607239E-3</v>
      </c>
      <c r="CL11" s="21">
        <f t="shared" si="42"/>
        <v>214.82300000000004</v>
      </c>
      <c r="CM11" s="21">
        <f t="shared" si="43"/>
        <v>17.901916666666668</v>
      </c>
      <c r="CN11" s="21">
        <f t="shared" si="44"/>
        <v>216.51500000000001</v>
      </c>
      <c r="CO11" s="21">
        <f t="shared" si="45"/>
        <v>18.042916666666667</v>
      </c>
      <c r="CP11" s="55">
        <f t="shared" si="13"/>
        <v>1.6919999999999789</v>
      </c>
      <c r="CQ11" s="21">
        <f>CP11-CN32</f>
        <v>-148.16183333333333</v>
      </c>
      <c r="CR11" s="21">
        <f t="shared" si="46"/>
        <v>0.16728939212235427</v>
      </c>
      <c r="CS11" s="21">
        <f t="shared" si="6"/>
        <v>0.16860700546669366</v>
      </c>
      <c r="CT11" s="21">
        <f t="shared" si="47"/>
        <v>1.3176133443393856E-3</v>
      </c>
      <c r="CU11" s="21">
        <f>CS11-CT32</f>
        <v>0.16524656278756225</v>
      </c>
      <c r="CV11" s="111">
        <v>2</v>
      </c>
      <c r="CW11" s="102">
        <v>2</v>
      </c>
    </row>
    <row r="12" spans="1:101" s="22" customFormat="1" ht="18" customHeight="1">
      <c r="A12" s="104">
        <v>8</v>
      </c>
      <c r="B12" s="10" t="s">
        <v>4</v>
      </c>
      <c r="C12" s="186">
        <v>280.10000000000002</v>
      </c>
      <c r="D12" s="186"/>
      <c r="E12" s="104">
        <v>16</v>
      </c>
      <c r="F12" s="11">
        <v>16.59</v>
      </c>
      <c r="G12" s="11">
        <v>0.59</v>
      </c>
      <c r="H12" s="11">
        <v>16.59</v>
      </c>
      <c r="I12" s="11">
        <f t="shared" si="14"/>
        <v>0</v>
      </c>
      <c r="J12" s="21">
        <v>8.3699999999999992</v>
      </c>
      <c r="K12" s="21">
        <v>12.782999999999999</v>
      </c>
      <c r="L12" s="45">
        <f t="shared" si="7"/>
        <v>4.4130000000000003</v>
      </c>
      <c r="M12" s="21">
        <f>K12-K32</f>
        <v>-15.822541666666664</v>
      </c>
      <c r="N12" s="21">
        <f t="shared" si="0"/>
        <v>2.9882184933952154E-2</v>
      </c>
      <c r="O12" s="21">
        <f t="shared" si="1"/>
        <v>4.5637272402713314E-2</v>
      </c>
      <c r="P12" s="21">
        <f t="shared" si="15"/>
        <v>1.5755087468761159E-2</v>
      </c>
      <c r="Q12" s="25">
        <f>O12-O32</f>
        <v>8.1689622434151024E-3</v>
      </c>
      <c r="R12" s="21">
        <v>8.3699999999999992</v>
      </c>
      <c r="S12" s="21">
        <v>10.657999999999999</v>
      </c>
      <c r="T12" s="45">
        <f t="shared" si="8"/>
        <v>2.2880000000000003</v>
      </c>
      <c r="U12" s="21">
        <f>S12-S32</f>
        <v>-13.878874999999999</v>
      </c>
      <c r="V12" s="21">
        <f t="shared" si="48"/>
        <v>2.9882184933952154E-2</v>
      </c>
      <c r="W12" s="21">
        <f t="shared" si="16"/>
        <v>3.8050696179935735E-2</v>
      </c>
      <c r="X12" s="21">
        <f t="shared" si="17"/>
        <v>8.1685112459835806E-3</v>
      </c>
      <c r="Y12" s="25">
        <f>W12-W32</f>
        <v>5.9728634505487876E-3</v>
      </c>
      <c r="Z12" s="21">
        <v>8.5660000000000007</v>
      </c>
      <c r="AA12" s="21">
        <v>9.3190000000000008</v>
      </c>
      <c r="AB12" s="45">
        <f t="shared" si="9"/>
        <v>0.75300000000000011</v>
      </c>
      <c r="AC12" s="21">
        <f>AA12-AA32</f>
        <v>-11.047291666666661</v>
      </c>
      <c r="AD12" s="21">
        <f t="shared" si="18"/>
        <v>3.0581935023205997E-2</v>
      </c>
      <c r="AE12" s="21">
        <f t="shared" si="19"/>
        <v>3.3270260621206714E-2</v>
      </c>
      <c r="AF12" s="21">
        <f t="shared" si="20"/>
        <v>2.6883255980007167E-3</v>
      </c>
      <c r="AG12" s="25">
        <f>AE12-AE32</f>
        <v>6.7291272552234653E-3</v>
      </c>
      <c r="AH12" s="21">
        <v>8.5660000000000007</v>
      </c>
      <c r="AI12" s="21">
        <v>6.9669999999999996</v>
      </c>
      <c r="AJ12" s="44">
        <f t="shared" si="10"/>
        <v>-1.5990000000000011</v>
      </c>
      <c r="AK12" s="21">
        <f>AI12-AI32</f>
        <v>-7.8046249999999988</v>
      </c>
      <c r="AL12" s="21">
        <f t="shared" si="21"/>
        <v>3.0581935023205997E-2</v>
      </c>
      <c r="AM12" s="21">
        <f t="shared" si="22"/>
        <v>2.4873259550160655E-2</v>
      </c>
      <c r="AN12" s="21">
        <f t="shared" si="23"/>
        <v>-5.7086754730453423E-3</v>
      </c>
      <c r="AO12" s="25">
        <f>AM12-AM32</f>
        <v>6.0186605983773844E-3</v>
      </c>
      <c r="AP12" s="21">
        <v>1.3819999999999999</v>
      </c>
      <c r="AQ12" s="21">
        <v>4.4800000000000004</v>
      </c>
      <c r="AR12" s="45">
        <f t="shared" si="11"/>
        <v>3.0980000000000008</v>
      </c>
      <c r="AS12" s="21">
        <f>AQ12-AQ32</f>
        <v>-6.6065000000000005</v>
      </c>
      <c r="AT12" s="21">
        <f t="shared" si="24"/>
        <v>4.9339521599428768E-3</v>
      </c>
      <c r="AU12" s="21">
        <f t="shared" si="25"/>
        <v>1.5994287754373438E-2</v>
      </c>
      <c r="AV12" s="21">
        <f t="shared" si="26"/>
        <v>1.1060335594430561E-2</v>
      </c>
      <c r="AW12" s="25">
        <f>AU12-AU32</f>
        <v>1.6933962779758678E-3</v>
      </c>
      <c r="AX12" s="21">
        <v>0</v>
      </c>
      <c r="AY12" s="21">
        <v>0</v>
      </c>
      <c r="AZ12" s="44">
        <f t="shared" si="2"/>
        <v>0</v>
      </c>
      <c r="BA12" s="21">
        <f>AY12-AY32</f>
        <v>0</v>
      </c>
      <c r="BB12" s="21">
        <f t="shared" si="27"/>
        <v>0</v>
      </c>
      <c r="BC12" s="21">
        <f t="shared" si="28"/>
        <v>0</v>
      </c>
      <c r="BD12" s="21">
        <f t="shared" si="29"/>
        <v>0</v>
      </c>
      <c r="BE12" s="25">
        <f>BC12-BC32</f>
        <v>0</v>
      </c>
      <c r="BF12" s="21">
        <v>1.22</v>
      </c>
      <c r="BG12" s="21">
        <v>0.65200000000000002</v>
      </c>
      <c r="BH12" s="44">
        <f t="shared" si="3"/>
        <v>-0.56799999999999995</v>
      </c>
      <c r="BI12" s="21">
        <f>BG12-BG32</f>
        <v>-1.0531249999999996</v>
      </c>
      <c r="BJ12" s="21">
        <f t="shared" si="30"/>
        <v>4.3555872902534803E-3</v>
      </c>
      <c r="BK12" s="21">
        <f t="shared" si="31"/>
        <v>2.3277400928239911E-3</v>
      </c>
      <c r="BL12" s="21">
        <f t="shared" si="32"/>
        <v>-2.0278471974294891E-3</v>
      </c>
      <c r="BM12" s="25">
        <f>BK12-BK32</f>
        <v>2.9117675657174425E-4</v>
      </c>
      <c r="BN12" s="21">
        <v>4.95</v>
      </c>
      <c r="BO12" s="21">
        <v>5.4960000000000004</v>
      </c>
      <c r="BP12" s="45">
        <f t="shared" si="4"/>
        <v>0.54600000000000026</v>
      </c>
      <c r="BQ12" s="21">
        <f>BO12-BO32</f>
        <v>-9.0329583333333296</v>
      </c>
      <c r="BR12" s="21">
        <f t="shared" si="33"/>
        <v>1.7672259907176007E-2</v>
      </c>
      <c r="BS12" s="21">
        <f t="shared" si="34"/>
        <v>1.962156372724027E-2</v>
      </c>
      <c r="BT12" s="21">
        <f t="shared" si="35"/>
        <v>1.9493038200642625E-3</v>
      </c>
      <c r="BU12" s="25">
        <f>BS12-BS32</f>
        <v>-2.7366150848324652E-4</v>
      </c>
      <c r="BV12" s="21">
        <v>8.6929999999999996</v>
      </c>
      <c r="BW12" s="21">
        <v>7.58</v>
      </c>
      <c r="BX12" s="44">
        <f t="shared" si="5"/>
        <v>-1.1129999999999995</v>
      </c>
      <c r="BY12" s="21">
        <f>BW12-BW32</f>
        <v>-9.9888750000000019</v>
      </c>
      <c r="BZ12" s="21">
        <f t="shared" si="36"/>
        <v>3.1035344519814347E-2</v>
      </c>
      <c r="CA12" s="21">
        <f t="shared" si="37"/>
        <v>2.70617636558372E-2</v>
      </c>
      <c r="CB12" s="21">
        <f t="shared" si="38"/>
        <v>-3.9735808639771476E-3</v>
      </c>
      <c r="CC12" s="25">
        <f>CA12-CA32</f>
        <v>3.9988981943628148E-3</v>
      </c>
      <c r="CD12" s="21">
        <v>9.3369999999999997</v>
      </c>
      <c r="CE12" s="21">
        <v>9.1969999999999992</v>
      </c>
      <c r="CF12" s="44">
        <f t="shared" si="12"/>
        <v>-0.14000000000000057</v>
      </c>
      <c r="CG12" s="21">
        <f>CE12-CE32</f>
        <v>-14.351166666666664</v>
      </c>
      <c r="CH12" s="21">
        <f t="shared" si="39"/>
        <v>3.3334523384505529E-2</v>
      </c>
      <c r="CI12" s="21">
        <f t="shared" si="40"/>
        <v>3.2834701892181357E-2</v>
      </c>
      <c r="CJ12" s="21">
        <f t="shared" si="41"/>
        <v>-4.99821492324172E-4</v>
      </c>
      <c r="CK12" s="25">
        <f>CI12-CI32</f>
        <v>1.2209267833362611E-3</v>
      </c>
      <c r="CL12" s="21">
        <f t="shared" si="42"/>
        <v>59.453999999999994</v>
      </c>
      <c r="CM12" s="21">
        <f t="shared" si="43"/>
        <v>4.9544999999999995</v>
      </c>
      <c r="CN12" s="21">
        <f t="shared" si="44"/>
        <v>67.131999999999991</v>
      </c>
      <c r="CO12" s="21">
        <f t="shared" si="45"/>
        <v>5.5943333333333323</v>
      </c>
      <c r="CP12" s="55">
        <f t="shared" si="13"/>
        <v>7.6779999999999973</v>
      </c>
      <c r="CQ12" s="21">
        <f>CP12-CN32</f>
        <v>-142.17583333333332</v>
      </c>
      <c r="CR12" s="21">
        <f t="shared" si="46"/>
        <v>0.21225990717600854</v>
      </c>
      <c r="CS12" s="21">
        <f t="shared" si="6"/>
        <v>0.23967154587647263</v>
      </c>
      <c r="CT12" s="21">
        <f t="shared" si="47"/>
        <v>2.7411638700464092E-2</v>
      </c>
      <c r="CU12" s="21">
        <f>CS12-CT32</f>
        <v>0.23631110319734122</v>
      </c>
      <c r="CV12" s="111">
        <v>26</v>
      </c>
      <c r="CW12" s="102">
        <v>19</v>
      </c>
    </row>
    <row r="13" spans="1:101" s="22" customFormat="1" ht="17.25" customHeight="1">
      <c r="A13" s="104">
        <v>9</v>
      </c>
      <c r="B13" s="10" t="s">
        <v>75</v>
      </c>
      <c r="C13" s="186">
        <v>902.7</v>
      </c>
      <c r="D13" s="186"/>
      <c r="E13" s="104">
        <v>16</v>
      </c>
      <c r="F13" s="11">
        <v>16.64</v>
      </c>
      <c r="G13" s="11">
        <v>0.64</v>
      </c>
      <c r="H13" s="11">
        <v>16.64</v>
      </c>
      <c r="I13" s="11">
        <f t="shared" si="14"/>
        <v>0</v>
      </c>
      <c r="J13" s="21">
        <v>37.89</v>
      </c>
      <c r="K13" s="21">
        <v>36.6</v>
      </c>
      <c r="L13" s="44">
        <f t="shared" si="7"/>
        <v>-1.2899999999999991</v>
      </c>
      <c r="M13" s="21">
        <f>K13-K32</f>
        <v>7.9944583333333377</v>
      </c>
      <c r="N13" s="21">
        <f t="shared" si="0"/>
        <v>4.1974077766699897E-2</v>
      </c>
      <c r="O13" s="21">
        <f t="shared" si="1"/>
        <v>4.0545031571950815E-2</v>
      </c>
      <c r="P13" s="21">
        <f t="shared" si="15"/>
        <v>-1.4290461947490812E-3</v>
      </c>
      <c r="Q13" s="25">
        <f>O13-O32</f>
        <v>3.0767214126526041E-3</v>
      </c>
      <c r="R13" s="21">
        <v>34.97</v>
      </c>
      <c r="S13" s="21">
        <v>31.23</v>
      </c>
      <c r="T13" s="44">
        <f t="shared" si="8"/>
        <v>-3.7399999999999984</v>
      </c>
      <c r="U13" s="21">
        <f>S13-S32</f>
        <v>6.693125000000002</v>
      </c>
      <c r="V13" s="21">
        <f t="shared" si="48"/>
        <v>3.8739337542926772E-2</v>
      </c>
      <c r="W13" s="21">
        <f t="shared" si="16"/>
        <v>3.4596211365902289E-2</v>
      </c>
      <c r="X13" s="21">
        <f t="shared" si="17"/>
        <v>-4.1431261770244823E-3</v>
      </c>
      <c r="Y13" s="25">
        <f>W13-W32</f>
        <v>2.5183786365153421E-3</v>
      </c>
      <c r="Z13" s="21">
        <v>19.95</v>
      </c>
      <c r="AA13" s="36">
        <v>31.501999999999999</v>
      </c>
      <c r="AB13" s="45">
        <f t="shared" si="9"/>
        <v>11.552</v>
      </c>
      <c r="AC13" s="21">
        <f>AA13-AA32</f>
        <v>11.135708333333337</v>
      </c>
      <c r="AD13" s="21">
        <f t="shared" si="18"/>
        <v>2.2100365569956794E-2</v>
      </c>
      <c r="AE13" s="21">
        <f t="shared" si="19"/>
        <v>3.4897529633322252E-2</v>
      </c>
      <c r="AF13" s="21">
        <f t="shared" si="20"/>
        <v>1.2797164063365458E-2</v>
      </c>
      <c r="AG13" s="25">
        <f>AE13-AE32</f>
        <v>8.3563962673390037E-3</v>
      </c>
      <c r="AH13" s="21">
        <v>17.12</v>
      </c>
      <c r="AI13" s="21">
        <v>12.606999999999999</v>
      </c>
      <c r="AJ13" s="44">
        <f t="shared" si="10"/>
        <v>-4.5130000000000017</v>
      </c>
      <c r="AK13" s="21">
        <f>AI13-AI32</f>
        <v>-2.1646249999999991</v>
      </c>
      <c r="AL13" s="21">
        <f t="shared" si="21"/>
        <v>1.8965326243491749E-2</v>
      </c>
      <c r="AM13" s="21">
        <f t="shared" si="22"/>
        <v>1.396588013736568E-2</v>
      </c>
      <c r="AN13" s="21">
        <f t="shared" si="23"/>
        <v>-4.9994461061260691E-3</v>
      </c>
      <c r="AO13" s="25">
        <f>AM13-AM32</f>
        <v>-4.8887188144175909E-3</v>
      </c>
      <c r="AP13" s="21">
        <v>5.57</v>
      </c>
      <c r="AQ13" s="21">
        <v>13.436999999999999</v>
      </c>
      <c r="AR13" s="45">
        <f t="shared" si="11"/>
        <v>7.8669999999999991</v>
      </c>
      <c r="AS13" s="21">
        <f>AQ13-AQ32</f>
        <v>2.3504999999999985</v>
      </c>
      <c r="AT13" s="21">
        <f t="shared" si="24"/>
        <v>6.1703777556220227E-3</v>
      </c>
      <c r="AU13" s="21">
        <f t="shared" si="25"/>
        <v>1.4885343968095712E-2</v>
      </c>
      <c r="AV13" s="21">
        <f t="shared" si="26"/>
        <v>8.714966212473689E-3</v>
      </c>
      <c r="AW13" s="25">
        <f>AU13-AU32</f>
        <v>5.8445249169814147E-4</v>
      </c>
      <c r="AX13" s="21">
        <v>0</v>
      </c>
      <c r="AY13" s="21">
        <v>0</v>
      </c>
      <c r="AZ13" s="44">
        <f t="shared" si="2"/>
        <v>0</v>
      </c>
      <c r="BA13" s="21">
        <f>AY13-AY32</f>
        <v>0</v>
      </c>
      <c r="BB13" s="21">
        <f t="shared" si="27"/>
        <v>0</v>
      </c>
      <c r="BC13" s="21">
        <f t="shared" si="28"/>
        <v>0</v>
      </c>
      <c r="BD13" s="21">
        <f t="shared" si="29"/>
        <v>0</v>
      </c>
      <c r="BE13" s="25">
        <f>BC13-BC32</f>
        <v>0</v>
      </c>
      <c r="BF13" s="21">
        <v>11.62</v>
      </c>
      <c r="BG13" s="21">
        <v>2.1800000000000002</v>
      </c>
      <c r="BH13" s="44">
        <f t="shared" si="3"/>
        <v>-9.44</v>
      </c>
      <c r="BI13" s="21">
        <f>BG13-BG32</f>
        <v>0.47487500000000038</v>
      </c>
      <c r="BJ13" s="21">
        <f t="shared" si="30"/>
        <v>1.2872493630220447E-2</v>
      </c>
      <c r="BK13" s="21">
        <f t="shared" si="31"/>
        <v>2.4149772903511689E-3</v>
      </c>
      <c r="BL13" s="21">
        <f t="shared" si="32"/>
        <v>-1.0457516339869279E-2</v>
      </c>
      <c r="BM13" s="25">
        <f>BK13-BK32</f>
        <v>3.7841395409892202E-4</v>
      </c>
      <c r="BN13" s="21">
        <v>15.95</v>
      </c>
      <c r="BO13" s="36">
        <v>24.248000000000001</v>
      </c>
      <c r="BP13" s="45">
        <f t="shared" si="4"/>
        <v>8.2980000000000018</v>
      </c>
      <c r="BQ13" s="21">
        <f>BO13-BO32</f>
        <v>9.719041666666671</v>
      </c>
      <c r="BR13" s="21">
        <f t="shared" si="33"/>
        <v>1.7669214578486761E-2</v>
      </c>
      <c r="BS13" s="21">
        <f t="shared" si="34"/>
        <v>2.6861637310291349E-2</v>
      </c>
      <c r="BT13" s="21">
        <f t="shared" si="35"/>
        <v>9.1924227318045879E-3</v>
      </c>
      <c r="BU13" s="25">
        <f>BS13-BS32</f>
        <v>6.9664120745678328E-3</v>
      </c>
      <c r="BV13" s="21">
        <v>26.79</v>
      </c>
      <c r="BW13" s="21">
        <v>23</v>
      </c>
      <c r="BX13" s="44">
        <f t="shared" si="5"/>
        <v>-3.7899999999999991</v>
      </c>
      <c r="BY13" s="21">
        <f>BW13-BW32</f>
        <v>5.431124999999998</v>
      </c>
      <c r="BZ13" s="21">
        <f t="shared" si="36"/>
        <v>2.9677633765370554E-2</v>
      </c>
      <c r="CA13" s="21">
        <f t="shared" si="37"/>
        <v>2.5479118200952697E-2</v>
      </c>
      <c r="CB13" s="21">
        <f t="shared" si="38"/>
        <v>-4.1985155644178561E-3</v>
      </c>
      <c r="CC13" s="25">
        <f>CA13-CA32</f>
        <v>2.4162527394783126E-3</v>
      </c>
      <c r="CD13" s="21">
        <v>28.14</v>
      </c>
      <c r="CE13" s="21">
        <v>29.15</v>
      </c>
      <c r="CF13" s="45">
        <f t="shared" si="12"/>
        <v>1.009999999999998</v>
      </c>
      <c r="CG13" s="21">
        <f>CE13-CE32</f>
        <v>5.6018333333333352</v>
      </c>
      <c r="CH13" s="21">
        <f t="shared" si="39"/>
        <v>3.117314722499169E-2</v>
      </c>
      <c r="CI13" s="21">
        <f t="shared" si="40"/>
        <v>3.2292012850337871E-2</v>
      </c>
      <c r="CJ13" s="21">
        <f t="shared" si="41"/>
        <v>1.1188656253461812E-3</v>
      </c>
      <c r="CK13" s="25">
        <f>CI13-CI32</f>
        <v>6.782377414927751E-4</v>
      </c>
      <c r="CL13" s="21">
        <f t="shared" si="42"/>
        <v>198</v>
      </c>
      <c r="CM13" s="21">
        <f t="shared" si="43"/>
        <v>16.5</v>
      </c>
      <c r="CN13" s="21">
        <f t="shared" si="44"/>
        <v>203.95400000000001</v>
      </c>
      <c r="CO13" s="21">
        <f t="shared" si="45"/>
        <v>16.996166666666667</v>
      </c>
      <c r="CP13" s="55">
        <f t="shared" si="13"/>
        <v>5.9540000000000077</v>
      </c>
      <c r="CQ13" s="21">
        <f>CP13-CN32</f>
        <v>-143.89983333333331</v>
      </c>
      <c r="CR13" s="21">
        <f t="shared" si="46"/>
        <v>0.21934197407776668</v>
      </c>
      <c r="CS13" s="21">
        <f t="shared" si="6"/>
        <v>0.22593774232856983</v>
      </c>
      <c r="CT13" s="21">
        <f t="shared" si="47"/>
        <v>6.5957682508031579E-3</v>
      </c>
      <c r="CU13" s="21">
        <f>CS13-CT32</f>
        <v>0.22257729964943843</v>
      </c>
      <c r="CV13" s="111">
        <v>24</v>
      </c>
      <c r="CW13" s="102">
        <v>24</v>
      </c>
    </row>
    <row r="14" spans="1:101" s="22" customFormat="1" ht="15.75" customHeight="1">
      <c r="A14" s="104">
        <v>10</v>
      </c>
      <c r="B14" s="10" t="s">
        <v>76</v>
      </c>
      <c r="C14" s="186">
        <v>913.56</v>
      </c>
      <c r="D14" s="186"/>
      <c r="E14" s="104">
        <v>24</v>
      </c>
      <c r="F14" s="11">
        <v>27.52</v>
      </c>
      <c r="G14" s="11">
        <v>0.62</v>
      </c>
      <c r="H14" s="11">
        <v>26.62</v>
      </c>
      <c r="I14" s="11">
        <f t="shared" si="14"/>
        <v>-0.89999999999999858</v>
      </c>
      <c r="J14" s="21">
        <v>32.6</v>
      </c>
      <c r="K14" s="21">
        <v>30.32</v>
      </c>
      <c r="L14" s="44">
        <f t="shared" si="7"/>
        <v>-2.2800000000000011</v>
      </c>
      <c r="M14" s="21">
        <f>K14-K32</f>
        <v>1.7144583333333365</v>
      </c>
      <c r="N14" s="21">
        <f t="shared" si="0"/>
        <v>3.568457463111345E-2</v>
      </c>
      <c r="O14" s="21">
        <f t="shared" si="1"/>
        <v>3.3188843644642939E-2</v>
      </c>
      <c r="P14" s="21">
        <f t="shared" si="15"/>
        <v>-2.495730986470511E-3</v>
      </c>
      <c r="Q14" s="25">
        <f>O14-O32</f>
        <v>-4.2794665146552724E-3</v>
      </c>
      <c r="R14" s="21">
        <v>29.81</v>
      </c>
      <c r="S14" s="21">
        <v>25.49</v>
      </c>
      <c r="T14" s="44">
        <f t="shared" si="8"/>
        <v>-4.32</v>
      </c>
      <c r="U14" s="21">
        <f>S14-S32</f>
        <v>0.953125</v>
      </c>
      <c r="V14" s="21">
        <f t="shared" si="48"/>
        <v>3.2630588029248217E-2</v>
      </c>
      <c r="W14" s="21">
        <f t="shared" si="16"/>
        <v>2.7901834581198826E-2</v>
      </c>
      <c r="X14" s="21">
        <f t="shared" si="17"/>
        <v>-4.7287534480493915E-3</v>
      </c>
      <c r="Y14" s="25">
        <f>W14-W32</f>
        <v>-4.1759981481881217E-3</v>
      </c>
      <c r="Z14" s="21">
        <v>17.239999999999998</v>
      </c>
      <c r="AA14" s="21">
        <v>21.75</v>
      </c>
      <c r="AB14" s="45">
        <f t="shared" si="9"/>
        <v>4.5100000000000016</v>
      </c>
      <c r="AC14" s="21">
        <f>AA14-AA32</f>
        <v>1.3837083333333382</v>
      </c>
      <c r="AD14" s="21">
        <f t="shared" si="18"/>
        <v>1.8871229038048949E-2</v>
      </c>
      <c r="AE14" s="21">
        <f t="shared" si="19"/>
        <v>2.3807960068304219E-2</v>
      </c>
      <c r="AF14" s="21">
        <f t="shared" si="20"/>
        <v>4.9367310302552703E-3</v>
      </c>
      <c r="AG14" s="25">
        <f>AE14-AE32</f>
        <v>-2.7331732976790292E-3</v>
      </c>
      <c r="AH14" s="21">
        <v>15.12</v>
      </c>
      <c r="AI14" s="21">
        <v>16.11</v>
      </c>
      <c r="AJ14" s="45">
        <f t="shared" si="10"/>
        <v>0.99000000000000021</v>
      </c>
      <c r="AK14" s="21">
        <f>AI14-AI32</f>
        <v>1.338375000000001</v>
      </c>
      <c r="AL14" s="21">
        <f t="shared" si="21"/>
        <v>1.6550637068172863E-2</v>
      </c>
      <c r="AM14" s="21">
        <f t="shared" si="22"/>
        <v>1.7634309733350846E-2</v>
      </c>
      <c r="AN14" s="21">
        <f t="shared" si="23"/>
        <v>1.0836726651779829E-3</v>
      </c>
      <c r="AO14" s="25">
        <f>AM14-AM32</f>
        <v>-1.2202892184324243E-3</v>
      </c>
      <c r="AP14" s="21">
        <v>5.87</v>
      </c>
      <c r="AQ14" s="21">
        <v>11.54</v>
      </c>
      <c r="AR14" s="45">
        <f t="shared" si="11"/>
        <v>5.669999999999999</v>
      </c>
      <c r="AS14" s="21">
        <f>AQ14-AQ32</f>
        <v>0.45349999999999824</v>
      </c>
      <c r="AT14" s="21">
        <f t="shared" si="24"/>
        <v>6.4254126713078515E-3</v>
      </c>
      <c r="AU14" s="21">
        <f t="shared" si="25"/>
        <v>1.2631901571872673E-2</v>
      </c>
      <c r="AV14" s="21">
        <f t="shared" si="26"/>
        <v>6.206488900564822E-3</v>
      </c>
      <c r="AW14" s="25">
        <f>AU14-AU32</f>
        <v>-1.6689899045248969E-3</v>
      </c>
      <c r="AX14" s="21">
        <v>0</v>
      </c>
      <c r="AY14" s="21">
        <v>0</v>
      </c>
      <c r="AZ14" s="44">
        <f t="shared" si="2"/>
        <v>0</v>
      </c>
      <c r="BA14" s="21">
        <f>AY14-AY32</f>
        <v>0</v>
      </c>
      <c r="BB14" s="21">
        <f t="shared" si="27"/>
        <v>0</v>
      </c>
      <c r="BC14" s="21">
        <f t="shared" si="28"/>
        <v>0</v>
      </c>
      <c r="BD14" s="21">
        <f t="shared" si="29"/>
        <v>0</v>
      </c>
      <c r="BE14" s="25">
        <f>BC14-BC32</f>
        <v>0</v>
      </c>
      <c r="BF14" s="36">
        <v>6.21</v>
      </c>
      <c r="BG14" s="21">
        <v>1.81</v>
      </c>
      <c r="BH14" s="44">
        <f t="shared" si="3"/>
        <v>-4.4000000000000004</v>
      </c>
      <c r="BI14" s="21">
        <f>BG14-BG32</f>
        <v>0.10487500000000027</v>
      </c>
      <c r="BJ14" s="21">
        <f t="shared" si="30"/>
        <v>6.7975830815709976E-3</v>
      </c>
      <c r="BK14" s="21">
        <f t="shared" si="31"/>
        <v>1.9812601252243971E-3</v>
      </c>
      <c r="BL14" s="21">
        <f t="shared" si="32"/>
        <v>-4.8163229563466005E-3</v>
      </c>
      <c r="BM14" s="25">
        <f>BK14-BK32</f>
        <v>-5.5303211027849745E-5</v>
      </c>
      <c r="BN14" s="21">
        <v>13.68</v>
      </c>
      <c r="BO14" s="21">
        <v>14.8</v>
      </c>
      <c r="BP14" s="45">
        <f t="shared" si="4"/>
        <v>1.120000000000001</v>
      </c>
      <c r="BQ14" s="21">
        <f>BO14-BO32</f>
        <v>0.27104166666667062</v>
      </c>
      <c r="BR14" s="21">
        <f t="shared" si="33"/>
        <v>1.4974385918823066E-2</v>
      </c>
      <c r="BS14" s="21">
        <f t="shared" si="34"/>
        <v>1.620035903498402E-2</v>
      </c>
      <c r="BT14" s="21">
        <f t="shared" si="35"/>
        <v>1.2259731161609541E-3</v>
      </c>
      <c r="BU14" s="25">
        <f>BS14-BS32</f>
        <v>-3.694866200739496E-3</v>
      </c>
      <c r="BV14" s="21">
        <v>22.89</v>
      </c>
      <c r="BW14" s="21">
        <v>19.350000000000001</v>
      </c>
      <c r="BX14" s="44">
        <f t="shared" si="5"/>
        <v>-3.5399999999999991</v>
      </c>
      <c r="BY14" s="21">
        <f>BW14-BW32</f>
        <v>1.7811249999999994</v>
      </c>
      <c r="BZ14" s="21">
        <f t="shared" si="36"/>
        <v>2.5055825561539475E-2</v>
      </c>
      <c r="CA14" s="21">
        <f t="shared" si="37"/>
        <v>2.1180874819387893E-2</v>
      </c>
      <c r="CB14" s="21">
        <f t="shared" si="38"/>
        <v>-3.8749507421515818E-3</v>
      </c>
      <c r="CC14" s="25">
        <f>CA14-CA32</f>
        <v>-1.8819906420864917E-3</v>
      </c>
      <c r="CD14" s="21">
        <v>23.6</v>
      </c>
      <c r="CE14" s="21">
        <v>24.37</v>
      </c>
      <c r="CF14" s="45">
        <f t="shared" si="12"/>
        <v>0.76999999999999957</v>
      </c>
      <c r="CG14" s="21">
        <f>CE14-CE32</f>
        <v>0.82183333333333763</v>
      </c>
      <c r="CH14" s="21">
        <f t="shared" si="39"/>
        <v>2.5833004947677221E-2</v>
      </c>
      <c r="CI14" s="21">
        <f t="shared" si="40"/>
        <v>2.6675861465037875E-2</v>
      </c>
      <c r="CJ14" s="21">
        <f t="shared" si="41"/>
        <v>8.4285651736065378E-4</v>
      </c>
      <c r="CK14" s="25">
        <f>CI14-CI32</f>
        <v>-4.9379136438072214E-3</v>
      </c>
      <c r="CL14" s="21">
        <f t="shared" si="42"/>
        <v>167.02</v>
      </c>
      <c r="CM14" s="21">
        <f t="shared" si="43"/>
        <v>13.918333333333335</v>
      </c>
      <c r="CN14" s="21">
        <f t="shared" si="44"/>
        <v>165.54000000000002</v>
      </c>
      <c r="CO14" s="21">
        <f t="shared" si="45"/>
        <v>13.795000000000002</v>
      </c>
      <c r="CP14" s="54">
        <f t="shared" si="13"/>
        <v>-1.4799999999999898</v>
      </c>
      <c r="CQ14" s="21">
        <f>CP14-CN32</f>
        <v>-151.3338333333333</v>
      </c>
      <c r="CR14" s="21">
        <f t="shared" si="46"/>
        <v>0.1828232409475021</v>
      </c>
      <c r="CS14" s="21">
        <f t="shared" si="6"/>
        <v>0.18120320504400372</v>
      </c>
      <c r="CT14" s="21">
        <f t="shared" si="47"/>
        <v>-1.6200359034983791E-3</v>
      </c>
      <c r="CU14" s="21">
        <f>CS14-CT32</f>
        <v>0.17784276236487231</v>
      </c>
      <c r="CV14" s="111">
        <v>7</v>
      </c>
      <c r="CW14" s="102">
        <v>8</v>
      </c>
    </row>
    <row r="15" spans="1:101" s="22" customFormat="1" ht="15.75" customHeight="1">
      <c r="A15" s="104">
        <v>11</v>
      </c>
      <c r="B15" s="10" t="s">
        <v>5</v>
      </c>
      <c r="C15" s="186">
        <v>1101.5</v>
      </c>
      <c r="D15" s="186"/>
      <c r="E15" s="104">
        <v>24</v>
      </c>
      <c r="F15" s="11">
        <v>27.39</v>
      </c>
      <c r="G15" s="11">
        <v>0.49</v>
      </c>
      <c r="H15" s="11">
        <v>26</v>
      </c>
      <c r="I15" s="11">
        <f t="shared" si="14"/>
        <v>-1.3900000000000006</v>
      </c>
      <c r="J15" s="21">
        <v>37.61</v>
      </c>
      <c r="K15" s="21">
        <v>38.28</v>
      </c>
      <c r="L15" s="45">
        <f t="shared" si="7"/>
        <v>0.67000000000000171</v>
      </c>
      <c r="M15" s="21">
        <f>K15-K32</f>
        <v>9.6744583333333374</v>
      </c>
      <c r="N15" s="21">
        <f t="shared" si="0"/>
        <v>3.4144348615524282E-2</v>
      </c>
      <c r="O15" s="21">
        <f t="shared" si="1"/>
        <v>3.4752610077167498E-2</v>
      </c>
      <c r="P15" s="21">
        <f t="shared" si="15"/>
        <v>6.0826146164321554E-4</v>
      </c>
      <c r="Q15" s="25">
        <f>O15-O32</f>
        <v>-2.7157000821307134E-3</v>
      </c>
      <c r="R15" s="21">
        <v>36.200000000000003</v>
      </c>
      <c r="S15" s="21">
        <v>33.01</v>
      </c>
      <c r="T15" s="44">
        <f t="shared" si="8"/>
        <v>-3.1900000000000048</v>
      </c>
      <c r="U15" s="21">
        <f>S15-S32</f>
        <v>8.4731249999999996</v>
      </c>
      <c r="V15" s="21">
        <f t="shared" si="48"/>
        <v>3.2864275987290061E-2</v>
      </c>
      <c r="W15" s="21">
        <f t="shared" si="16"/>
        <v>2.99682251475261E-2</v>
      </c>
      <c r="X15" s="21">
        <f t="shared" si="17"/>
        <v>-2.8960508397639605E-3</v>
      </c>
      <c r="Y15" s="25">
        <f>W15-W32</f>
        <v>-2.1096075818608472E-3</v>
      </c>
      <c r="Z15" s="21">
        <v>21.48</v>
      </c>
      <c r="AA15" s="21">
        <v>28.87</v>
      </c>
      <c r="AB15" s="45">
        <f t="shared" si="9"/>
        <v>7.3900000000000006</v>
      </c>
      <c r="AC15" s="21">
        <f>AA15-AA32</f>
        <v>8.5037083333333392</v>
      </c>
      <c r="AD15" s="21">
        <f t="shared" si="18"/>
        <v>1.9500680889695868E-2</v>
      </c>
      <c r="AE15" s="21">
        <f t="shared" si="19"/>
        <v>2.6209714026327737E-2</v>
      </c>
      <c r="AF15" s="21">
        <f t="shared" si="20"/>
        <v>6.7090331366318687E-3</v>
      </c>
      <c r="AG15" s="25">
        <f>AE15-AE32</f>
        <v>-3.3141933965551151E-4</v>
      </c>
      <c r="AH15" s="21">
        <v>20.23</v>
      </c>
      <c r="AI15" s="21">
        <v>23.54</v>
      </c>
      <c r="AJ15" s="45">
        <f t="shared" si="10"/>
        <v>3.3099999999999987</v>
      </c>
      <c r="AK15" s="21">
        <f>AI15-AI32</f>
        <v>8.7683750000000007</v>
      </c>
      <c r="AL15" s="21">
        <f t="shared" si="21"/>
        <v>1.8365864729913754E-2</v>
      </c>
      <c r="AM15" s="21">
        <f t="shared" si="22"/>
        <v>2.1370857921016794E-2</v>
      </c>
      <c r="AN15" s="21">
        <f t="shared" si="23"/>
        <v>3.0049931911030406E-3</v>
      </c>
      <c r="AO15" s="25">
        <f>AM15-AM32</f>
        <v>2.5162589692335237E-3</v>
      </c>
      <c r="AP15" s="21">
        <v>8.09</v>
      </c>
      <c r="AQ15" s="21">
        <v>17.38</v>
      </c>
      <c r="AR15" s="45">
        <f t="shared" si="11"/>
        <v>9.2899999999999991</v>
      </c>
      <c r="AS15" s="21">
        <f>AQ15-AQ32</f>
        <v>6.2934999999999981</v>
      </c>
      <c r="AT15" s="21">
        <f t="shared" si="24"/>
        <v>7.3445301861098499E-3</v>
      </c>
      <c r="AU15" s="21">
        <f t="shared" si="25"/>
        <v>1.5778483885610529E-2</v>
      </c>
      <c r="AV15" s="21">
        <f t="shared" si="26"/>
        <v>8.4339536995006788E-3</v>
      </c>
      <c r="AW15" s="25">
        <f>AU15-AU32</f>
        <v>1.4775924092129585E-3</v>
      </c>
      <c r="AX15" s="21">
        <v>0</v>
      </c>
      <c r="AY15" s="21">
        <v>0</v>
      </c>
      <c r="AZ15" s="44">
        <f t="shared" si="2"/>
        <v>0</v>
      </c>
      <c r="BA15" s="21">
        <f>AY15-AY32</f>
        <v>0</v>
      </c>
      <c r="BB15" s="21">
        <f t="shared" si="27"/>
        <v>0</v>
      </c>
      <c r="BC15" s="21">
        <f t="shared" si="28"/>
        <v>0</v>
      </c>
      <c r="BD15" s="21">
        <f t="shared" si="29"/>
        <v>0</v>
      </c>
      <c r="BE15" s="25">
        <f>BC15-BC32</f>
        <v>0</v>
      </c>
      <c r="BF15" s="21">
        <v>4.7</v>
      </c>
      <c r="BG15" s="21">
        <v>3.33</v>
      </c>
      <c r="BH15" s="44">
        <f t="shared" si="3"/>
        <v>-1.37</v>
      </c>
      <c r="BI15" s="21">
        <f>BG15-BG32</f>
        <v>1.6248750000000003</v>
      </c>
      <c r="BJ15" s="21">
        <f t="shared" si="30"/>
        <v>4.2669087607807533E-3</v>
      </c>
      <c r="BK15" s="21">
        <f t="shared" si="31"/>
        <v>3.0231502496595552E-3</v>
      </c>
      <c r="BL15" s="21">
        <f t="shared" si="32"/>
        <v>-1.2437585111211981E-3</v>
      </c>
      <c r="BM15" s="25">
        <f>BK15-BK32</f>
        <v>9.8658691340730836E-4</v>
      </c>
      <c r="BN15" s="21">
        <v>20.16</v>
      </c>
      <c r="BO15" s="21">
        <v>25.24</v>
      </c>
      <c r="BP15" s="45">
        <f t="shared" si="4"/>
        <v>5.0799999999999983</v>
      </c>
      <c r="BQ15" s="21">
        <f>BO15-BO32</f>
        <v>10.711041666666668</v>
      </c>
      <c r="BR15" s="21">
        <f t="shared" si="33"/>
        <v>1.8302315024965956E-2</v>
      </c>
      <c r="BS15" s="21">
        <f t="shared" si="34"/>
        <v>2.2914207898320469E-2</v>
      </c>
      <c r="BT15" s="21">
        <f t="shared" si="35"/>
        <v>4.6118928733545131E-3</v>
      </c>
      <c r="BU15" s="25">
        <f>BS15-BS32</f>
        <v>3.0189826625969529E-3</v>
      </c>
      <c r="BV15" s="21">
        <v>30.58</v>
      </c>
      <c r="BW15" s="21">
        <v>32.880000000000003</v>
      </c>
      <c r="BX15" s="45">
        <f t="shared" si="5"/>
        <v>2.3000000000000043</v>
      </c>
      <c r="BY15" s="21">
        <f>BW15-BW32</f>
        <v>15.311125000000001</v>
      </c>
      <c r="BZ15" s="21">
        <f t="shared" si="36"/>
        <v>2.7762142532909668E-2</v>
      </c>
      <c r="CA15" s="21">
        <f t="shared" si="37"/>
        <v>2.9850204266908764E-2</v>
      </c>
      <c r="CB15" s="21">
        <f t="shared" si="38"/>
        <v>2.0880617339990963E-3</v>
      </c>
      <c r="CC15" s="25">
        <f>CA15-CA32</f>
        <v>6.7873388054343793E-3</v>
      </c>
      <c r="CD15" s="21">
        <v>29.91</v>
      </c>
      <c r="CE15" s="21">
        <v>42.1</v>
      </c>
      <c r="CF15" s="45">
        <f t="shared" si="12"/>
        <v>12.190000000000001</v>
      </c>
      <c r="CG15" s="21">
        <f>CE15-CE32</f>
        <v>18.551833333333338</v>
      </c>
      <c r="CH15" s="21">
        <f t="shared" si="39"/>
        <v>2.7153881071266456E-2</v>
      </c>
      <c r="CI15" s="21">
        <f t="shared" si="40"/>
        <v>3.8220608261461647E-2</v>
      </c>
      <c r="CJ15" s="21">
        <f t="shared" si="41"/>
        <v>1.1066727190195191E-2</v>
      </c>
      <c r="CK15" s="25">
        <f>CI15-CI32</f>
        <v>6.6068331526165508E-3</v>
      </c>
      <c r="CL15" s="21">
        <f t="shared" si="42"/>
        <v>208.96</v>
      </c>
      <c r="CM15" s="21">
        <f t="shared" si="43"/>
        <v>17.413333333333334</v>
      </c>
      <c r="CN15" s="21">
        <v>223.40600000000001</v>
      </c>
      <c r="CO15" s="21">
        <f t="shared" si="45"/>
        <v>18.617166666666666</v>
      </c>
      <c r="CP15" s="55">
        <f t="shared" si="13"/>
        <v>14.445999999999998</v>
      </c>
      <c r="CQ15" s="21">
        <f>CP15-CN32</f>
        <v>-135.40783333333331</v>
      </c>
      <c r="CR15" s="21">
        <f t="shared" si="46"/>
        <v>0.18970494779845665</v>
      </c>
      <c r="CS15" s="21">
        <f t="shared" si="6"/>
        <v>0.20281979119382659</v>
      </c>
      <c r="CT15" s="21">
        <f t="shared" si="47"/>
        <v>1.3114843395369946E-2</v>
      </c>
      <c r="CU15" s="21">
        <f>CS15-CT32</f>
        <v>0.19945934851469518</v>
      </c>
      <c r="CV15" s="111">
        <v>13</v>
      </c>
      <c r="CW15" s="102">
        <v>14</v>
      </c>
    </row>
    <row r="16" spans="1:101" s="22" customFormat="1" ht="18.75" customHeight="1">
      <c r="A16" s="104">
        <v>12</v>
      </c>
      <c r="B16" s="10" t="s">
        <v>6</v>
      </c>
      <c r="C16" s="186">
        <v>388.6</v>
      </c>
      <c r="D16" s="186"/>
      <c r="E16" s="104">
        <v>15.5</v>
      </c>
      <c r="F16" s="11">
        <v>15.5</v>
      </c>
      <c r="G16" s="11">
        <v>0</v>
      </c>
      <c r="H16" s="11">
        <v>15.5</v>
      </c>
      <c r="I16" s="11">
        <f t="shared" si="14"/>
        <v>0</v>
      </c>
      <c r="J16" s="21">
        <v>15.629</v>
      </c>
      <c r="K16" s="21">
        <v>15.148</v>
      </c>
      <c r="L16" s="44">
        <f t="shared" si="7"/>
        <v>-0.48099999999999987</v>
      </c>
      <c r="M16" s="21">
        <f>K16-K32</f>
        <v>-13.457541666666664</v>
      </c>
      <c r="N16" s="21">
        <f t="shared" si="0"/>
        <v>4.0218733916623776E-2</v>
      </c>
      <c r="O16" s="21">
        <f t="shared" si="1"/>
        <v>3.8980957282552749E-2</v>
      </c>
      <c r="P16" s="21">
        <f t="shared" si="15"/>
        <v>-1.2377766340710278E-3</v>
      </c>
      <c r="Q16" s="25">
        <f>O16-O32</f>
        <v>1.5126471232545374E-3</v>
      </c>
      <c r="R16" s="21">
        <v>13.718</v>
      </c>
      <c r="S16" s="21">
        <v>13.736000000000001</v>
      </c>
      <c r="T16" s="44">
        <f t="shared" si="8"/>
        <v>1.8000000000000682E-2</v>
      </c>
      <c r="U16" s="21">
        <f>S16-S32</f>
        <v>-10.800874999999998</v>
      </c>
      <c r="V16" s="21">
        <f t="shared" si="48"/>
        <v>3.5301080802882141E-2</v>
      </c>
      <c r="W16" s="21">
        <f t="shared" si="16"/>
        <v>3.534740092640247E-2</v>
      </c>
      <c r="X16" s="21">
        <f t="shared" si="17"/>
        <v>4.6320123520328382E-5</v>
      </c>
      <c r="Y16" s="25">
        <f>W16-W32</f>
        <v>3.2695681970155224E-3</v>
      </c>
      <c r="Z16" s="21">
        <v>11.63</v>
      </c>
      <c r="AA16" s="21">
        <v>11.143000000000001</v>
      </c>
      <c r="AB16" s="44">
        <f t="shared" si="9"/>
        <v>-0.4870000000000001</v>
      </c>
      <c r="AC16" s="21">
        <f>AA16-AA32</f>
        <v>-9.2232916666666611</v>
      </c>
      <c r="AD16" s="21">
        <f t="shared" si="18"/>
        <v>2.9927946474523931E-2</v>
      </c>
      <c r="AE16" s="21">
        <f t="shared" si="19"/>
        <v>2.8674729799279465E-2</v>
      </c>
      <c r="AF16" s="21">
        <f t="shared" si="20"/>
        <v>-1.2532166752444659E-3</v>
      </c>
      <c r="AG16" s="25">
        <f>AE16-AE32</f>
        <v>2.1335964332962164E-3</v>
      </c>
      <c r="AH16" s="21">
        <v>7.6589999999999998</v>
      </c>
      <c r="AI16" s="21">
        <v>8.3320000000000007</v>
      </c>
      <c r="AJ16" s="45">
        <f t="shared" si="10"/>
        <v>0.67300000000000093</v>
      </c>
      <c r="AK16" s="21">
        <f>AI16-AI32</f>
        <v>-6.4396249999999977</v>
      </c>
      <c r="AL16" s="21">
        <f t="shared" si="21"/>
        <v>1.9709212557900153E-2</v>
      </c>
      <c r="AM16" s="21">
        <f t="shared" si="22"/>
        <v>2.1441070509521359E-2</v>
      </c>
      <c r="AN16" s="21">
        <f t="shared" si="23"/>
        <v>1.7318579516212053E-3</v>
      </c>
      <c r="AO16" s="25">
        <f>AM16-AM32</f>
        <v>2.5864715577380883E-3</v>
      </c>
      <c r="AP16" s="21">
        <v>3.0750000000000002</v>
      </c>
      <c r="AQ16" s="21">
        <v>6.173</v>
      </c>
      <c r="AR16" s="45">
        <f t="shared" si="11"/>
        <v>3.0979999999999999</v>
      </c>
      <c r="AS16" s="21">
        <f>AQ16-AQ32</f>
        <v>-4.9135000000000009</v>
      </c>
      <c r="AT16" s="21">
        <f t="shared" si="24"/>
        <v>7.9130211013896043E-3</v>
      </c>
      <c r="AU16" s="21">
        <f t="shared" si="25"/>
        <v>1.5885229027277407E-2</v>
      </c>
      <c r="AV16" s="21">
        <f t="shared" si="26"/>
        <v>7.9722079258878024E-3</v>
      </c>
      <c r="AW16" s="25">
        <f>AU16-AU32</f>
        <v>1.5843375508798364E-3</v>
      </c>
      <c r="AX16" s="21">
        <v>0</v>
      </c>
      <c r="AY16" s="21">
        <v>0</v>
      </c>
      <c r="AZ16" s="44">
        <f t="shared" si="2"/>
        <v>0</v>
      </c>
      <c r="BA16" s="21">
        <f>AY16-AY32</f>
        <v>0</v>
      </c>
      <c r="BB16" s="21">
        <f t="shared" si="27"/>
        <v>0</v>
      </c>
      <c r="BC16" s="21">
        <f t="shared" si="28"/>
        <v>0</v>
      </c>
      <c r="BD16" s="21">
        <f t="shared" si="29"/>
        <v>0</v>
      </c>
      <c r="BE16" s="25">
        <f>BC16-BC32</f>
        <v>0</v>
      </c>
      <c r="BF16" s="21">
        <v>1.48</v>
      </c>
      <c r="BG16" s="21">
        <v>0.85699999999999998</v>
      </c>
      <c r="BH16" s="44">
        <f t="shared" si="3"/>
        <v>-0.623</v>
      </c>
      <c r="BI16" s="21">
        <f>BG16-BG32</f>
        <v>-0.8481249999999998</v>
      </c>
      <c r="BJ16" s="21">
        <f t="shared" si="30"/>
        <v>3.808543489449305E-3</v>
      </c>
      <c r="BK16" s="21">
        <f t="shared" si="31"/>
        <v>2.2053525476067935E-3</v>
      </c>
      <c r="BL16" s="21">
        <f t="shared" si="32"/>
        <v>-1.6031909418425115E-3</v>
      </c>
      <c r="BM16" s="25">
        <f>BK16-BK32</f>
        <v>1.6878921135454663E-4</v>
      </c>
      <c r="BN16" s="21">
        <v>7.07</v>
      </c>
      <c r="BO16" s="21">
        <v>7.9809999999999999</v>
      </c>
      <c r="BP16" s="45">
        <f t="shared" si="4"/>
        <v>0.91099999999999959</v>
      </c>
      <c r="BQ16" s="21">
        <f>BO16-BO32</f>
        <v>-6.5479583333333302</v>
      </c>
      <c r="BR16" s="21">
        <f t="shared" si="33"/>
        <v>1.8193515182707152E-2</v>
      </c>
      <c r="BS16" s="21">
        <f t="shared" si="34"/>
        <v>2.0537828100874934E-2</v>
      </c>
      <c r="BT16" s="21">
        <f t="shared" si="35"/>
        <v>2.3443129181677826E-3</v>
      </c>
      <c r="BU16" s="25">
        <f>BS16-BS32</f>
        <v>6.4260286515141832E-4</v>
      </c>
      <c r="BV16" s="21">
        <v>10.571999999999999</v>
      </c>
      <c r="BW16" s="21">
        <v>10.196</v>
      </c>
      <c r="BX16" s="44">
        <f t="shared" si="5"/>
        <v>-0.37599999999999945</v>
      </c>
      <c r="BY16" s="21">
        <f>BW16-BW32</f>
        <v>-7.3728750000000023</v>
      </c>
      <c r="BZ16" s="21">
        <f t="shared" si="36"/>
        <v>2.7205352547606788E-2</v>
      </c>
      <c r="CA16" s="21">
        <f t="shared" si="37"/>
        <v>2.6237776634071022E-2</v>
      </c>
      <c r="CB16" s="21">
        <f t="shared" si="38"/>
        <v>-9.6757591353576616E-4</v>
      </c>
      <c r="CC16" s="25">
        <f>CA16-CA32</f>
        <v>3.1749111725966374E-3</v>
      </c>
      <c r="CD16" s="21">
        <v>12.792999999999999</v>
      </c>
      <c r="CE16" s="21">
        <v>12.462</v>
      </c>
      <c r="CF16" s="44">
        <f t="shared" si="12"/>
        <v>-0.33099999999999952</v>
      </c>
      <c r="CG16" s="21">
        <f>CE16-CE32</f>
        <v>-11.086166666666664</v>
      </c>
      <c r="CH16" s="21">
        <f t="shared" si="39"/>
        <v>3.2920741121976321E-2</v>
      </c>
      <c r="CI16" s="21">
        <f t="shared" si="40"/>
        <v>3.206896551724138E-2</v>
      </c>
      <c r="CJ16" s="21">
        <f t="shared" si="41"/>
        <v>-8.5177560473494174E-4</v>
      </c>
      <c r="CK16" s="25">
        <f>CI16-CI32</f>
        <v>4.5519040839628322E-4</v>
      </c>
      <c r="CL16" s="21">
        <f t="shared" si="42"/>
        <v>83.626000000000005</v>
      </c>
      <c r="CM16" s="21">
        <f t="shared" si="43"/>
        <v>6.9688333333333334</v>
      </c>
      <c r="CN16" s="21">
        <f t="shared" si="44"/>
        <v>86.028000000000006</v>
      </c>
      <c r="CO16" s="21">
        <f t="shared" si="45"/>
        <v>7.1690000000000005</v>
      </c>
      <c r="CP16" s="55">
        <f t="shared" si="13"/>
        <v>2.402000000000001</v>
      </c>
      <c r="CQ16" s="21">
        <f>CP16-CN32</f>
        <v>-147.4518333333333</v>
      </c>
      <c r="CR16" s="21">
        <f t="shared" si="46"/>
        <v>0.2151981471950592</v>
      </c>
      <c r="CS16" s="21">
        <f t="shared" si="6"/>
        <v>0.22137931034482758</v>
      </c>
      <c r="CT16" s="21">
        <f t="shared" si="47"/>
        <v>6.1811631497683817E-3</v>
      </c>
      <c r="CU16" s="21">
        <f>CS16-CT32</f>
        <v>0.21801886766569617</v>
      </c>
      <c r="CV16" s="111">
        <v>22</v>
      </c>
      <c r="CW16" s="102">
        <v>22</v>
      </c>
    </row>
    <row r="17" spans="1:101" s="22" customFormat="1" ht="15.75" customHeight="1">
      <c r="A17" s="104">
        <v>13</v>
      </c>
      <c r="B17" s="10" t="s">
        <v>77</v>
      </c>
      <c r="C17" s="186">
        <v>900</v>
      </c>
      <c r="D17" s="186"/>
      <c r="E17" s="104">
        <v>15.5</v>
      </c>
      <c r="F17" s="11">
        <v>15.5</v>
      </c>
      <c r="G17" s="11">
        <v>0</v>
      </c>
      <c r="H17" s="11">
        <v>15.5</v>
      </c>
      <c r="I17" s="11">
        <f t="shared" si="14"/>
        <v>0</v>
      </c>
      <c r="J17" s="21">
        <v>29.17</v>
      </c>
      <c r="K17" s="21">
        <v>28.702000000000002</v>
      </c>
      <c r="L17" s="44">
        <f t="shared" si="7"/>
        <v>-0.46799999999999997</v>
      </c>
      <c r="M17" s="21">
        <f>K17-K32</f>
        <v>9.6458333333337976E-2</v>
      </c>
      <c r="N17" s="21">
        <f t="shared" si="0"/>
        <v>3.2411111111111113E-2</v>
      </c>
      <c r="O17" s="21">
        <f t="shared" si="1"/>
        <v>3.1891111111111113E-2</v>
      </c>
      <c r="P17" s="21">
        <f t="shared" si="15"/>
        <v>-5.1999999999999963E-4</v>
      </c>
      <c r="Q17" s="25">
        <f>O17-O32</f>
        <v>-5.5771990481870981E-3</v>
      </c>
      <c r="R17" s="21">
        <v>24.771000000000001</v>
      </c>
      <c r="S17" s="21">
        <v>25.815000000000001</v>
      </c>
      <c r="T17" s="44">
        <f t="shared" si="8"/>
        <v>1.0440000000000005</v>
      </c>
      <c r="U17" s="21">
        <f>S17-S32</f>
        <v>1.2781250000000028</v>
      </c>
      <c r="V17" s="21">
        <f t="shared" si="48"/>
        <v>2.7523333333333334E-2</v>
      </c>
      <c r="W17" s="21">
        <f t="shared" si="16"/>
        <v>2.8683333333333335E-2</v>
      </c>
      <c r="X17" s="21">
        <f t="shared" si="17"/>
        <v>1.1600000000000013E-3</v>
      </c>
      <c r="Y17" s="25">
        <f>W17-W32</f>
        <v>-3.3944993960536123E-3</v>
      </c>
      <c r="Z17" s="21">
        <v>21.465</v>
      </c>
      <c r="AA17" s="21">
        <v>21.213000000000001</v>
      </c>
      <c r="AB17" s="44">
        <f t="shared" si="9"/>
        <v>-0.25199999999999889</v>
      </c>
      <c r="AC17" s="21">
        <f>AA17-AA32</f>
        <v>0.84670833333333917</v>
      </c>
      <c r="AD17" s="21">
        <f t="shared" si="18"/>
        <v>2.385E-2</v>
      </c>
      <c r="AE17" s="21">
        <f t="shared" si="19"/>
        <v>2.3570000000000001E-2</v>
      </c>
      <c r="AF17" s="21">
        <f t="shared" si="20"/>
        <v>-2.79999999999999E-4</v>
      </c>
      <c r="AG17" s="25">
        <f>AE17-AE32</f>
        <v>-2.971133365983248E-3</v>
      </c>
      <c r="AH17" s="21">
        <v>14.5</v>
      </c>
      <c r="AI17" s="21">
        <v>15.884</v>
      </c>
      <c r="AJ17" s="45">
        <f t="shared" si="10"/>
        <v>1.3840000000000003</v>
      </c>
      <c r="AK17" s="21">
        <f>AI17-AI32</f>
        <v>1.1123750000000019</v>
      </c>
      <c r="AL17" s="21">
        <f t="shared" si="21"/>
        <v>1.6111111111111111E-2</v>
      </c>
      <c r="AM17" s="21">
        <f t="shared" si="22"/>
        <v>1.7648888888888888E-2</v>
      </c>
      <c r="AN17" s="21">
        <f t="shared" si="23"/>
        <v>1.5377777777777768E-3</v>
      </c>
      <c r="AO17" s="25">
        <f>AM17-AM32</f>
        <v>-1.2057100628943829E-3</v>
      </c>
      <c r="AP17" s="21">
        <v>6.173</v>
      </c>
      <c r="AQ17" s="21">
        <v>11.691000000000001</v>
      </c>
      <c r="AR17" s="45">
        <f t="shared" si="11"/>
        <v>5.5180000000000007</v>
      </c>
      <c r="AS17" s="21">
        <f>AQ17-AQ32</f>
        <v>0.60449999999999982</v>
      </c>
      <c r="AT17" s="21">
        <f t="shared" si="24"/>
        <v>6.8588888888888892E-3</v>
      </c>
      <c r="AU17" s="21">
        <f t="shared" si="25"/>
        <v>1.2990000000000002E-2</v>
      </c>
      <c r="AV17" s="21">
        <f t="shared" si="26"/>
        <v>6.1311111111111124E-3</v>
      </c>
      <c r="AW17" s="25">
        <f>AU17-AU32</f>
        <v>-1.3108914763975688E-3</v>
      </c>
      <c r="AX17" s="21">
        <v>0</v>
      </c>
      <c r="AY17" s="21">
        <v>0</v>
      </c>
      <c r="AZ17" s="44">
        <f t="shared" si="2"/>
        <v>0</v>
      </c>
      <c r="BA17" s="21">
        <f>AY17-AY32</f>
        <v>0</v>
      </c>
      <c r="BB17" s="21">
        <f t="shared" si="27"/>
        <v>0</v>
      </c>
      <c r="BC17" s="21">
        <f t="shared" si="28"/>
        <v>0</v>
      </c>
      <c r="BD17" s="21">
        <f t="shared" si="29"/>
        <v>0</v>
      </c>
      <c r="BE17" s="25">
        <f>BC17-BC32</f>
        <v>0</v>
      </c>
      <c r="BF17" s="21">
        <v>2.17</v>
      </c>
      <c r="BG17" s="21">
        <v>1.5549999999999999</v>
      </c>
      <c r="BH17" s="44">
        <f t="shared" si="3"/>
        <v>-0.61499999999999999</v>
      </c>
      <c r="BI17" s="21">
        <f>BG17-BG32</f>
        <v>-0.15012499999999984</v>
      </c>
      <c r="BJ17" s="21">
        <f t="shared" si="30"/>
        <v>2.4111111111111108E-3</v>
      </c>
      <c r="BK17" s="21">
        <f t="shared" si="31"/>
        <v>1.7277777777777777E-3</v>
      </c>
      <c r="BL17" s="21">
        <f t="shared" si="32"/>
        <v>-6.833333333333331E-4</v>
      </c>
      <c r="BM17" s="25">
        <f>BK17-BK32</f>
        <v>-3.0878555847446915E-4</v>
      </c>
      <c r="BN17" s="21">
        <v>13.494999999999999</v>
      </c>
      <c r="BO17" s="21">
        <v>14.314</v>
      </c>
      <c r="BP17" s="45">
        <f t="shared" si="4"/>
        <v>0.81900000000000084</v>
      </c>
      <c r="BQ17" s="21">
        <f>BO17-BO32</f>
        <v>-0.21495833333333003</v>
      </c>
      <c r="BR17" s="21">
        <f t="shared" si="33"/>
        <v>1.4994444444444444E-2</v>
      </c>
      <c r="BS17" s="21">
        <f t="shared" si="34"/>
        <v>1.5904444444444443E-2</v>
      </c>
      <c r="BT17" s="21">
        <f t="shared" si="35"/>
        <v>9.0999999999999935E-4</v>
      </c>
      <c r="BU17" s="25">
        <f>BS17-BS32</f>
        <v>-3.9907807912790728E-3</v>
      </c>
      <c r="BV17" s="21">
        <v>20.288</v>
      </c>
      <c r="BW17" s="21">
        <v>18.393999999999998</v>
      </c>
      <c r="BX17" s="44">
        <f t="shared" si="5"/>
        <v>-1.8940000000000019</v>
      </c>
      <c r="BY17" s="21">
        <f>BW17-BW32</f>
        <v>0.82512499999999633</v>
      </c>
      <c r="BZ17" s="21">
        <f t="shared" si="36"/>
        <v>2.2542222222222224E-2</v>
      </c>
      <c r="CA17" s="21">
        <f t="shared" si="37"/>
        <v>2.0437777777777777E-2</v>
      </c>
      <c r="CB17" s="21">
        <f t="shared" si="38"/>
        <v>-2.104444444444447E-3</v>
      </c>
      <c r="CC17" s="25">
        <f>CA17-CA32</f>
        <v>-2.6250876836966079E-3</v>
      </c>
      <c r="CD17" s="21">
        <v>24.363</v>
      </c>
      <c r="CE17" s="21">
        <v>22.558</v>
      </c>
      <c r="CF17" s="44">
        <f t="shared" si="12"/>
        <v>-1.8049999999999997</v>
      </c>
      <c r="CG17" s="21">
        <f>CE17-CE32</f>
        <v>-0.99016666666666353</v>
      </c>
      <c r="CH17" s="21">
        <f t="shared" si="39"/>
        <v>2.707E-2</v>
      </c>
      <c r="CI17" s="21">
        <f t="shared" si="40"/>
        <v>2.5064444444444445E-2</v>
      </c>
      <c r="CJ17" s="21">
        <f t="shared" si="41"/>
        <v>-2.0055555555555556E-3</v>
      </c>
      <c r="CK17" s="25">
        <f>CI17-CI32</f>
        <v>-6.5493306644006516E-3</v>
      </c>
      <c r="CL17" s="21">
        <f t="shared" si="42"/>
        <v>156.39500000000001</v>
      </c>
      <c r="CM17" s="21">
        <f t="shared" si="43"/>
        <v>13.032916666666667</v>
      </c>
      <c r="CN17" s="21">
        <f t="shared" si="44"/>
        <v>160.126</v>
      </c>
      <c r="CO17" s="21">
        <f t="shared" si="45"/>
        <v>13.343833333333334</v>
      </c>
      <c r="CP17" s="55">
        <f t="shared" si="13"/>
        <v>3.7309999999999945</v>
      </c>
      <c r="CQ17" s="21">
        <f>CP17-CN32</f>
        <v>-146.12283333333332</v>
      </c>
      <c r="CR17" s="21">
        <f t="shared" si="46"/>
        <v>0.17377222222222224</v>
      </c>
      <c r="CS17" s="21">
        <f t="shared" si="6"/>
        <v>0.17791777777777779</v>
      </c>
      <c r="CT17" s="21">
        <f t="shared" si="47"/>
        <v>4.1455555555555412E-3</v>
      </c>
      <c r="CU17" s="21">
        <f>CS17-CT32</f>
        <v>0.17455733509864638</v>
      </c>
      <c r="CV17" s="112" t="s">
        <v>86</v>
      </c>
      <c r="CW17" s="102">
        <v>4</v>
      </c>
    </row>
    <row r="18" spans="1:101" s="22" customFormat="1" ht="15" customHeight="1">
      <c r="A18" s="104">
        <v>14</v>
      </c>
      <c r="B18" s="10" t="s">
        <v>78</v>
      </c>
      <c r="C18" s="186">
        <v>882.3</v>
      </c>
      <c r="D18" s="186"/>
      <c r="E18" s="104">
        <v>15.5</v>
      </c>
      <c r="F18" s="11">
        <v>15.5</v>
      </c>
      <c r="G18" s="11">
        <v>0</v>
      </c>
      <c r="H18" s="11">
        <v>15.5</v>
      </c>
      <c r="I18" s="11">
        <f t="shared" si="14"/>
        <v>0</v>
      </c>
      <c r="J18" s="21">
        <v>30.748999999999999</v>
      </c>
      <c r="K18" s="21">
        <v>30.585999999999999</v>
      </c>
      <c r="L18" s="45">
        <f t="shared" si="7"/>
        <v>-0.16300000000000026</v>
      </c>
      <c r="M18" s="21">
        <f>K18-K32</f>
        <v>1.9804583333333348</v>
      </c>
      <c r="N18" s="21">
        <f t="shared" si="0"/>
        <v>3.4850957724130112E-2</v>
      </c>
      <c r="O18" s="21">
        <f t="shared" si="1"/>
        <v>3.4666213306131705E-2</v>
      </c>
      <c r="P18" s="21">
        <f t="shared" si="15"/>
        <v>-1.847444179984073E-4</v>
      </c>
      <c r="Q18" s="25">
        <f>O18-O32</f>
        <v>-2.8020968531665066E-3</v>
      </c>
      <c r="R18" s="21">
        <v>26.907</v>
      </c>
      <c r="S18" s="21">
        <v>27.172000000000001</v>
      </c>
      <c r="T18" s="45">
        <f t="shared" si="8"/>
        <v>0.26500000000000057</v>
      </c>
      <c r="U18" s="21">
        <f>S18-S32</f>
        <v>2.6351250000000022</v>
      </c>
      <c r="V18" s="21">
        <f t="shared" si="48"/>
        <v>3.0496429785787149E-2</v>
      </c>
      <c r="W18" s="21">
        <f t="shared" si="16"/>
        <v>3.0796781140201748E-2</v>
      </c>
      <c r="X18" s="21">
        <f t="shared" si="17"/>
        <v>3.0035135441459915E-4</v>
      </c>
      <c r="Y18" s="25">
        <f>W18-W32</f>
        <v>-1.281051589185199E-3</v>
      </c>
      <c r="Z18" s="21">
        <v>23.088999999999999</v>
      </c>
      <c r="AA18" s="21">
        <v>23.251000000000001</v>
      </c>
      <c r="AB18" s="45">
        <f t="shared" si="9"/>
        <v>0.16200000000000259</v>
      </c>
      <c r="AC18" s="21">
        <f>AA18-AA32</f>
        <v>2.8847083333333394</v>
      </c>
      <c r="AD18" s="21">
        <f t="shared" si="18"/>
        <v>2.6169103479542107E-2</v>
      </c>
      <c r="AE18" s="21">
        <f t="shared" si="19"/>
        <v>2.6352714496203109E-2</v>
      </c>
      <c r="AF18" s="21">
        <f t="shared" si="20"/>
        <v>1.8361101666100263E-4</v>
      </c>
      <c r="AG18" s="25">
        <f>AE18-AE32</f>
        <v>-1.884188697801395E-4</v>
      </c>
      <c r="AH18" s="21">
        <v>15.657</v>
      </c>
      <c r="AI18" s="21">
        <v>16.103000000000002</v>
      </c>
      <c r="AJ18" s="45">
        <f t="shared" si="10"/>
        <v>0.44600000000000151</v>
      </c>
      <c r="AK18" s="21">
        <f>AI18-AI32</f>
        <v>1.3313750000000031</v>
      </c>
      <c r="AL18" s="21">
        <f t="shared" si="21"/>
        <v>1.7745664739884395E-2</v>
      </c>
      <c r="AM18" s="21">
        <f t="shared" si="22"/>
        <v>1.8251161736370852E-2</v>
      </c>
      <c r="AN18" s="21">
        <f t="shared" si="23"/>
        <v>5.0549699648645696E-4</v>
      </c>
      <c r="AO18" s="25">
        <f>AM18-AM32</f>
        <v>-6.0343721541241888E-4</v>
      </c>
      <c r="AP18" s="21">
        <v>6.2290000000000001</v>
      </c>
      <c r="AQ18" s="21">
        <v>9.907</v>
      </c>
      <c r="AR18" s="45">
        <f t="shared" si="11"/>
        <v>3.6779999999999999</v>
      </c>
      <c r="AS18" s="21">
        <f>AQ18-AQ32</f>
        <v>-1.1795000000000009</v>
      </c>
      <c r="AT18" s="21">
        <f t="shared" si="24"/>
        <v>7.0599569307491792E-3</v>
      </c>
      <c r="AU18" s="21">
        <f t="shared" si="25"/>
        <v>1.1228607049756319E-2</v>
      </c>
      <c r="AV18" s="21">
        <f t="shared" si="26"/>
        <v>4.1686501190071395E-3</v>
      </c>
      <c r="AW18" s="25">
        <f>AU18-AU32</f>
        <v>-3.0722844266412516E-3</v>
      </c>
      <c r="AX18" s="21">
        <v>0</v>
      </c>
      <c r="AY18" s="21">
        <v>0</v>
      </c>
      <c r="AZ18" s="44">
        <f t="shared" si="2"/>
        <v>0</v>
      </c>
      <c r="BA18" s="21">
        <f>AY18-AY32</f>
        <v>0</v>
      </c>
      <c r="BB18" s="21">
        <f t="shared" si="27"/>
        <v>0</v>
      </c>
      <c r="BC18" s="21">
        <f t="shared" si="28"/>
        <v>0</v>
      </c>
      <c r="BD18" s="21">
        <f t="shared" si="29"/>
        <v>0</v>
      </c>
      <c r="BE18" s="25">
        <f>BC18-BC32</f>
        <v>0</v>
      </c>
      <c r="BF18" s="21">
        <v>2.6320000000000001</v>
      </c>
      <c r="BG18" s="21">
        <v>1.49</v>
      </c>
      <c r="BH18" s="44">
        <f t="shared" si="3"/>
        <v>-1.1420000000000001</v>
      </c>
      <c r="BI18" s="21">
        <f>BG18-BG32</f>
        <v>-0.21512499999999979</v>
      </c>
      <c r="BJ18" s="21">
        <f t="shared" si="30"/>
        <v>2.9831123200725379E-3</v>
      </c>
      <c r="BK18" s="21">
        <f t="shared" si="31"/>
        <v>1.6887679927462314E-3</v>
      </c>
      <c r="BL18" s="21">
        <f t="shared" si="32"/>
        <v>-1.2943443273263065E-3</v>
      </c>
      <c r="BM18" s="25">
        <f>BK18-BK32</f>
        <v>-3.4779534350601543E-4</v>
      </c>
      <c r="BN18" s="21">
        <v>12.481999999999999</v>
      </c>
      <c r="BO18" s="21">
        <v>13.797000000000001</v>
      </c>
      <c r="BP18" s="45">
        <f t="shared" si="4"/>
        <v>1.3150000000000013</v>
      </c>
      <c r="BQ18" s="21">
        <f>BO18-BO32</f>
        <v>-0.73195833333332949</v>
      </c>
      <c r="BR18" s="21">
        <f t="shared" si="33"/>
        <v>1.4147115493596282E-2</v>
      </c>
      <c r="BS18" s="21">
        <f t="shared" si="34"/>
        <v>1.5637538252295139E-2</v>
      </c>
      <c r="BT18" s="21">
        <f t="shared" si="35"/>
        <v>1.4904227586988571E-3</v>
      </c>
      <c r="BU18" s="25">
        <f>BS18-BS32</f>
        <v>-4.257686983428377E-3</v>
      </c>
      <c r="BV18" s="21">
        <v>15.523999999999999</v>
      </c>
      <c r="BW18" s="21">
        <v>17.853999999999999</v>
      </c>
      <c r="BX18" s="44">
        <f t="shared" si="5"/>
        <v>2.33</v>
      </c>
      <c r="BY18" s="21">
        <f>BW18-BW32</f>
        <v>0.28512499999999719</v>
      </c>
      <c r="BZ18" s="21">
        <f t="shared" si="36"/>
        <v>1.7594922362008387E-2</v>
      </c>
      <c r="CA18" s="21">
        <f t="shared" si="37"/>
        <v>2.0235747478182024E-2</v>
      </c>
      <c r="CB18" s="21">
        <f t="shared" si="38"/>
        <v>2.6408251161736361E-3</v>
      </c>
      <c r="CC18" s="25">
        <f>CA18-CA32</f>
        <v>-2.8271179832923612E-3</v>
      </c>
      <c r="CD18" s="21">
        <v>22.481999999999999</v>
      </c>
      <c r="CE18" s="21">
        <v>21.785</v>
      </c>
      <c r="CF18" s="44">
        <f t="shared" si="12"/>
        <v>-0.69699999999999918</v>
      </c>
      <c r="CG18" s="21">
        <f>CE18-CE32</f>
        <v>-1.7631666666666632</v>
      </c>
      <c r="CH18" s="21">
        <f t="shared" si="39"/>
        <v>2.5481128867732065E-2</v>
      </c>
      <c r="CI18" s="21">
        <f t="shared" si="40"/>
        <v>2.4691148135554803E-2</v>
      </c>
      <c r="CJ18" s="21">
        <f t="shared" si="41"/>
        <v>-7.8998073217726242E-4</v>
      </c>
      <c r="CK18" s="25">
        <f>CI18-CI32</f>
        <v>-6.9226269732902933E-3</v>
      </c>
      <c r="CL18" s="21">
        <f t="shared" si="42"/>
        <v>155.751</v>
      </c>
      <c r="CM18" s="21">
        <f t="shared" si="43"/>
        <v>12.97925</v>
      </c>
      <c r="CN18" s="21">
        <f t="shared" si="44"/>
        <v>161.94499999999996</v>
      </c>
      <c r="CO18" s="21">
        <f t="shared" si="45"/>
        <v>13.495416666666664</v>
      </c>
      <c r="CP18" s="55">
        <f t="shared" si="13"/>
        <v>6.19399999999996</v>
      </c>
      <c r="CQ18" s="21">
        <f>CP18-CN32</f>
        <v>-143.65983333333335</v>
      </c>
      <c r="CR18" s="21">
        <f t="shared" si="46"/>
        <v>0.17652839170350224</v>
      </c>
      <c r="CS18" s="21">
        <f t="shared" si="6"/>
        <v>0.18354867958744189</v>
      </c>
      <c r="CT18" s="21">
        <f t="shared" si="47"/>
        <v>7.0202878839396576E-3</v>
      </c>
      <c r="CU18" s="21">
        <f>CS18-CT32</f>
        <v>0.18018823690831048</v>
      </c>
      <c r="CV18" s="111">
        <v>8</v>
      </c>
      <c r="CW18" s="102">
        <v>7</v>
      </c>
    </row>
    <row r="19" spans="1:101" s="22" customFormat="1" ht="15.75" customHeight="1">
      <c r="A19" s="104">
        <v>15</v>
      </c>
      <c r="B19" s="10" t="s">
        <v>14</v>
      </c>
      <c r="C19" s="186">
        <v>920.4</v>
      </c>
      <c r="D19" s="186"/>
      <c r="E19" s="104">
        <v>15</v>
      </c>
      <c r="F19" s="11">
        <v>15.5</v>
      </c>
      <c r="G19" s="11">
        <v>0</v>
      </c>
      <c r="H19" s="11">
        <v>15.5</v>
      </c>
      <c r="I19" s="11">
        <f t="shared" si="14"/>
        <v>0</v>
      </c>
      <c r="J19" s="21">
        <v>29.893000000000001</v>
      </c>
      <c r="K19" s="21">
        <v>29.559000000000001</v>
      </c>
      <c r="L19" s="44">
        <f t="shared" si="7"/>
        <v>-0.33399999999999963</v>
      </c>
      <c r="M19" s="21">
        <f>K19-K32</f>
        <v>0.95345833333333729</v>
      </c>
      <c r="N19" s="21">
        <f t="shared" si="0"/>
        <v>3.2478270317253373E-2</v>
      </c>
      <c r="O19" s="21">
        <f t="shared" si="1"/>
        <v>3.2115384615384615E-2</v>
      </c>
      <c r="P19" s="21">
        <f t="shared" si="15"/>
        <v>-3.6288570186875785E-4</v>
      </c>
      <c r="Q19" s="25">
        <f>O19-O32</f>
        <v>-5.3529255439135962E-3</v>
      </c>
      <c r="R19" s="21">
        <v>27.872</v>
      </c>
      <c r="S19" s="21">
        <v>26.556999999999999</v>
      </c>
      <c r="T19" s="44">
        <f t="shared" si="8"/>
        <v>-1.3150000000000013</v>
      </c>
      <c r="U19" s="21">
        <f>S19-S32</f>
        <v>2.0201250000000002</v>
      </c>
      <c r="V19" s="21">
        <f t="shared" si="48"/>
        <v>3.0282485875706214E-2</v>
      </c>
      <c r="W19" s="21">
        <f t="shared" si="16"/>
        <v>2.8853759235115167E-2</v>
      </c>
      <c r="X19" s="21">
        <f t="shared" si="17"/>
        <v>-1.4287266405910472E-3</v>
      </c>
      <c r="Y19" s="25">
        <f>W19-W32</f>
        <v>-3.2240734942717807E-3</v>
      </c>
      <c r="Z19" s="21">
        <v>22.8</v>
      </c>
      <c r="AA19" s="21">
        <v>22.478999999999999</v>
      </c>
      <c r="AB19" s="44">
        <f t="shared" si="9"/>
        <v>-0.32100000000000151</v>
      </c>
      <c r="AC19" s="21">
        <f>AA19-AA32</f>
        <v>2.1127083333333374</v>
      </c>
      <c r="AD19" s="21">
        <f t="shared" si="18"/>
        <v>2.4771838331160367E-2</v>
      </c>
      <c r="AE19" s="21">
        <f t="shared" si="19"/>
        <v>2.4423076923076922E-2</v>
      </c>
      <c r="AF19" s="21">
        <f t="shared" si="20"/>
        <v>-3.4876140808344502E-4</v>
      </c>
      <c r="AG19" s="25">
        <f>AE19-AE32</f>
        <v>-2.1180564429063263E-3</v>
      </c>
      <c r="AH19" s="21">
        <v>15.084</v>
      </c>
      <c r="AI19" s="21">
        <v>16.704999999999998</v>
      </c>
      <c r="AJ19" s="45">
        <f t="shared" si="10"/>
        <v>1.6209999999999987</v>
      </c>
      <c r="AK19" s="21">
        <f>AI19-AI32</f>
        <v>1.9333749999999998</v>
      </c>
      <c r="AL19" s="21">
        <f t="shared" si="21"/>
        <v>1.6388526727509779E-2</v>
      </c>
      <c r="AM19" s="21">
        <f t="shared" si="22"/>
        <v>1.8149717514124291E-2</v>
      </c>
      <c r="AN19" s="21">
        <f t="shared" si="23"/>
        <v>1.7611907866145124E-3</v>
      </c>
      <c r="AO19" s="25">
        <f>AM19-AM32</f>
        <v>-7.0488143765897945E-4</v>
      </c>
      <c r="AP19" s="21">
        <v>5.9269999999999996</v>
      </c>
      <c r="AQ19" s="21">
        <v>12.186</v>
      </c>
      <c r="AR19" s="45">
        <f t="shared" si="11"/>
        <v>6.2590000000000003</v>
      </c>
      <c r="AS19" s="21">
        <f>AQ19-AQ32</f>
        <v>1.099499999999999</v>
      </c>
      <c r="AT19" s="21">
        <f t="shared" si="24"/>
        <v>6.4395914819643631E-3</v>
      </c>
      <c r="AU19" s="21">
        <f t="shared" si="25"/>
        <v>1.3239895697522817E-2</v>
      </c>
      <c r="AV19" s="21">
        <f t="shared" si="26"/>
        <v>6.800304215558454E-3</v>
      </c>
      <c r="AW19" s="25">
        <f>AU19-AU32</f>
        <v>-1.0609957788747532E-3</v>
      </c>
      <c r="AX19" s="21">
        <v>0</v>
      </c>
      <c r="AY19" s="21">
        <v>0</v>
      </c>
      <c r="AZ19" s="44">
        <f t="shared" si="2"/>
        <v>0</v>
      </c>
      <c r="BA19" s="21">
        <f>AY19-AY32</f>
        <v>0</v>
      </c>
      <c r="BB19" s="21">
        <f t="shared" si="27"/>
        <v>0</v>
      </c>
      <c r="BC19" s="21">
        <f t="shared" si="28"/>
        <v>0</v>
      </c>
      <c r="BD19" s="21">
        <f t="shared" si="29"/>
        <v>0</v>
      </c>
      <c r="BE19" s="25">
        <f>BC19-BC32</f>
        <v>0</v>
      </c>
      <c r="BF19" s="21">
        <v>3.0409999999999999</v>
      </c>
      <c r="BG19" s="21">
        <v>2.1800000000000002</v>
      </c>
      <c r="BH19" s="44">
        <f t="shared" si="3"/>
        <v>-0.86099999999999977</v>
      </c>
      <c r="BI19" s="21">
        <f>BG19-BG32</f>
        <v>0.47487500000000038</v>
      </c>
      <c r="BJ19" s="21">
        <f t="shared" si="30"/>
        <v>3.3039982616253805E-3</v>
      </c>
      <c r="BK19" s="21">
        <f t="shared" si="31"/>
        <v>2.3685354193828771E-3</v>
      </c>
      <c r="BL19" s="21">
        <f t="shared" si="32"/>
        <v>-9.3546284224250336E-4</v>
      </c>
      <c r="BM19" s="25">
        <f>BK19-BK32</f>
        <v>3.3197208313063024E-4</v>
      </c>
      <c r="BN19" s="21">
        <v>12.282999999999999</v>
      </c>
      <c r="BO19" s="21">
        <v>13.686</v>
      </c>
      <c r="BP19" s="45">
        <f t="shared" si="4"/>
        <v>1.4030000000000005</v>
      </c>
      <c r="BQ19" s="21">
        <f>BO19-BO32</f>
        <v>-0.84295833333333015</v>
      </c>
      <c r="BR19" s="21">
        <f t="shared" si="33"/>
        <v>1.334528465884398E-2</v>
      </c>
      <c r="BS19" s="21">
        <f t="shared" si="34"/>
        <v>1.486962190352021E-2</v>
      </c>
      <c r="BT19" s="21">
        <f t="shared" si="35"/>
        <v>1.5243372446762295E-3</v>
      </c>
      <c r="BU19" s="25">
        <f>BS19-BS32</f>
        <v>-5.0256033322033065E-3</v>
      </c>
      <c r="BV19" s="21">
        <v>21.608000000000001</v>
      </c>
      <c r="BW19" s="21">
        <v>18.907</v>
      </c>
      <c r="BX19" s="44">
        <f t="shared" si="5"/>
        <v>-2.7010000000000005</v>
      </c>
      <c r="BY19" s="21">
        <f>BW19-BW32</f>
        <v>1.338124999999998</v>
      </c>
      <c r="BZ19" s="21">
        <f t="shared" si="36"/>
        <v>2.3476749239461105E-2</v>
      </c>
      <c r="CA19" s="21">
        <f t="shared" si="37"/>
        <v>2.0542155584528467E-2</v>
      </c>
      <c r="CB19" s="21">
        <f t="shared" si="38"/>
        <v>-2.9345936549326386E-3</v>
      </c>
      <c r="CC19" s="25">
        <f>CA19-CA32</f>
        <v>-2.5207098769459181E-3</v>
      </c>
      <c r="CD19" s="21">
        <v>25.475999999999999</v>
      </c>
      <c r="CE19" s="21">
        <v>23.292999999999999</v>
      </c>
      <c r="CF19" s="44">
        <f t="shared" si="12"/>
        <v>-2.1829999999999998</v>
      </c>
      <c r="CG19" s="21">
        <f>CE19-CE32</f>
        <v>-0.2551666666666641</v>
      </c>
      <c r="CH19" s="21">
        <f t="shared" si="39"/>
        <v>2.7679269882659712E-2</v>
      </c>
      <c r="CI19" s="21">
        <f t="shared" si="40"/>
        <v>2.530747501086484E-2</v>
      </c>
      <c r="CJ19" s="21">
        <f t="shared" si="41"/>
        <v>-2.3717948717948724E-3</v>
      </c>
      <c r="CK19" s="25">
        <f>CI19-CI32</f>
        <v>-6.3063000979802566E-3</v>
      </c>
      <c r="CL19" s="21">
        <f t="shared" si="42"/>
        <v>163.98399999999998</v>
      </c>
      <c r="CM19" s="21">
        <f t="shared" si="43"/>
        <v>13.665333333333331</v>
      </c>
      <c r="CN19" s="21">
        <f t="shared" si="44"/>
        <v>165.55200000000002</v>
      </c>
      <c r="CO19" s="21">
        <f t="shared" si="45"/>
        <v>13.796000000000001</v>
      </c>
      <c r="CP19" s="55">
        <f t="shared" si="13"/>
        <v>1.5680000000000405</v>
      </c>
      <c r="CQ19" s="21">
        <f>CP19-CN32</f>
        <v>-148.28583333333327</v>
      </c>
      <c r="CR19" s="21">
        <f t="shared" si="46"/>
        <v>0.17816601477618424</v>
      </c>
      <c r="CS19" s="21">
        <f t="shared" si="6"/>
        <v>0.17986962190352024</v>
      </c>
      <c r="CT19" s="21">
        <f t="shared" si="47"/>
        <v>1.7036071273359987E-3</v>
      </c>
      <c r="CU19" s="21">
        <f>CS19-CT32</f>
        <v>0.17650917922438883</v>
      </c>
      <c r="CV19" s="111">
        <v>6</v>
      </c>
      <c r="CW19" s="102">
        <v>6</v>
      </c>
    </row>
    <row r="20" spans="1:101" s="22" customFormat="1" ht="17.25" customHeight="1">
      <c r="A20" s="104">
        <v>16</v>
      </c>
      <c r="B20" s="10" t="s">
        <v>18</v>
      </c>
      <c r="C20" s="186">
        <v>395.04</v>
      </c>
      <c r="D20" s="186"/>
      <c r="E20" s="104">
        <v>15.5</v>
      </c>
      <c r="F20" s="11">
        <v>15.5</v>
      </c>
      <c r="G20" s="11">
        <v>0</v>
      </c>
      <c r="H20" s="11">
        <v>15.5</v>
      </c>
      <c r="I20" s="11">
        <f t="shared" si="14"/>
        <v>0</v>
      </c>
      <c r="J20" s="21">
        <v>16.867000000000001</v>
      </c>
      <c r="K20" s="21">
        <v>15.807</v>
      </c>
      <c r="L20" s="44">
        <f t="shared" si="7"/>
        <v>-1.0600000000000005</v>
      </c>
      <c r="M20" s="21">
        <f>K20-K32</f>
        <v>-12.798541666666663</v>
      </c>
      <c r="N20" s="21">
        <f t="shared" si="0"/>
        <v>4.2696942081814501E-2</v>
      </c>
      <c r="O20" s="21">
        <f t="shared" si="1"/>
        <v>4.0013669501822599E-2</v>
      </c>
      <c r="P20" s="21">
        <f t="shared" si="15"/>
        <v>-2.6832725799919022E-3</v>
      </c>
      <c r="Q20" s="25">
        <f>O20-O32</f>
        <v>2.5453593425243878E-3</v>
      </c>
      <c r="R20" s="21">
        <v>16.074000000000002</v>
      </c>
      <c r="S20" s="21">
        <v>13.401</v>
      </c>
      <c r="T20" s="44">
        <f t="shared" si="8"/>
        <v>-2.6730000000000018</v>
      </c>
      <c r="U20" s="21">
        <f>S20-S32</f>
        <v>-11.135874999999999</v>
      </c>
      <c r="V20" s="21">
        <f t="shared" si="48"/>
        <v>4.0689550425273391E-2</v>
      </c>
      <c r="W20" s="21">
        <f t="shared" si="16"/>
        <v>3.392314702308627E-2</v>
      </c>
      <c r="X20" s="21">
        <f t="shared" si="17"/>
        <v>-6.7664034021871211E-3</v>
      </c>
      <c r="Y20" s="25">
        <f>W20-W32</f>
        <v>1.8453142936993225E-3</v>
      </c>
      <c r="Z20" s="21">
        <v>9.3859999999999992</v>
      </c>
      <c r="AA20" s="21">
        <v>11.44</v>
      </c>
      <c r="AB20" s="45">
        <f t="shared" si="9"/>
        <v>2.0540000000000003</v>
      </c>
      <c r="AC20" s="21">
        <f>AA20-AA32</f>
        <v>-8.9262916666666623</v>
      </c>
      <c r="AD20" s="21">
        <f t="shared" si="18"/>
        <v>2.3759619279060343E-2</v>
      </c>
      <c r="AE20" s="21">
        <f t="shared" si="19"/>
        <v>2.8959092750101254E-2</v>
      </c>
      <c r="AF20" s="21">
        <f t="shared" si="20"/>
        <v>5.1994734710409107E-3</v>
      </c>
      <c r="AG20" s="25">
        <f>AE20-AE32</f>
        <v>2.4179593841180055E-3</v>
      </c>
      <c r="AH20" s="21">
        <v>9.7590000000000003</v>
      </c>
      <c r="AI20" s="21">
        <v>7.9980000000000002</v>
      </c>
      <c r="AJ20" s="44">
        <f t="shared" si="10"/>
        <v>-1.7610000000000001</v>
      </c>
      <c r="AK20" s="21">
        <f>AI20-AI32</f>
        <v>-6.7736249999999982</v>
      </c>
      <c r="AL20" s="21">
        <f t="shared" si="21"/>
        <v>2.4703827460510329E-2</v>
      </c>
      <c r="AM20" s="21">
        <f t="shared" si="22"/>
        <v>2.0246051032806803E-2</v>
      </c>
      <c r="AN20" s="21">
        <f t="shared" si="23"/>
        <v>-4.4577764277035255E-3</v>
      </c>
      <c r="AO20" s="25">
        <f>AM20-AM32</f>
        <v>1.391452081023533E-3</v>
      </c>
      <c r="AP20" s="21">
        <v>2.6680000000000001</v>
      </c>
      <c r="AQ20" s="21">
        <v>3.5529999999999999</v>
      </c>
      <c r="AR20" s="45">
        <f t="shared" si="11"/>
        <v>0.88499999999999979</v>
      </c>
      <c r="AS20" s="21">
        <f>AQ20-AQ32</f>
        <v>-7.533500000000001</v>
      </c>
      <c r="AT20" s="21">
        <f t="shared" si="24"/>
        <v>6.7537464560550832E-3</v>
      </c>
      <c r="AU20" s="21">
        <f t="shared" si="25"/>
        <v>8.9940259214256781E-3</v>
      </c>
      <c r="AV20" s="21">
        <f t="shared" si="26"/>
        <v>2.2402794653705949E-3</v>
      </c>
      <c r="AW20" s="25">
        <f>AU20-AU32</f>
        <v>-5.3068655549718922E-3</v>
      </c>
      <c r="AX20" s="21">
        <v>0</v>
      </c>
      <c r="AY20" s="21">
        <v>0</v>
      </c>
      <c r="AZ20" s="44">
        <f t="shared" si="2"/>
        <v>0</v>
      </c>
      <c r="BA20" s="21">
        <f>AY20-AY32</f>
        <v>0</v>
      </c>
      <c r="BB20" s="21">
        <f t="shared" si="27"/>
        <v>0</v>
      </c>
      <c r="BC20" s="21">
        <f t="shared" si="28"/>
        <v>0</v>
      </c>
      <c r="BD20" s="21">
        <f t="shared" si="29"/>
        <v>0</v>
      </c>
      <c r="BE20" s="25">
        <f>BC20-BC32</f>
        <v>0</v>
      </c>
      <c r="BF20" s="21">
        <v>1.337</v>
      </c>
      <c r="BG20" s="21">
        <v>0.93700000000000006</v>
      </c>
      <c r="BH20" s="44">
        <f t="shared" si="3"/>
        <v>-0.39999999999999991</v>
      </c>
      <c r="BI20" s="21">
        <f>BG20-BG32</f>
        <v>-0.76812499999999972</v>
      </c>
      <c r="BJ20" s="21">
        <f t="shared" si="30"/>
        <v>3.3844673957067637E-3</v>
      </c>
      <c r="BK20" s="21">
        <f t="shared" si="31"/>
        <v>2.3719117051437828E-3</v>
      </c>
      <c r="BL20" s="21">
        <f t="shared" si="32"/>
        <v>-1.012555690562981E-3</v>
      </c>
      <c r="BM20" s="25">
        <f>BK20-BK32</f>
        <v>3.3534836889153588E-4</v>
      </c>
      <c r="BN20" s="21">
        <v>6.7889999999999997</v>
      </c>
      <c r="BO20" s="21">
        <v>7.444</v>
      </c>
      <c r="BP20" s="45">
        <f t="shared" si="4"/>
        <v>0.65500000000000025</v>
      </c>
      <c r="BQ20" s="21">
        <f>BO20-BO32</f>
        <v>-7.0849583333333301</v>
      </c>
      <c r="BR20" s="21">
        <f t="shared" si="33"/>
        <v>1.7185601458080194E-2</v>
      </c>
      <c r="BS20" s="21">
        <f t="shared" si="34"/>
        <v>1.8843661401377075E-2</v>
      </c>
      <c r="BT20" s="21">
        <f t="shared" si="35"/>
        <v>1.6580599432968815E-3</v>
      </c>
      <c r="BU20" s="25">
        <f>BS20-BS32</f>
        <v>-1.051563834346441E-3</v>
      </c>
      <c r="BV20" s="21">
        <v>12.218999999999999</v>
      </c>
      <c r="BW20" s="21">
        <v>10.1</v>
      </c>
      <c r="BX20" s="44">
        <f t="shared" si="5"/>
        <v>-2.1189999999999998</v>
      </c>
      <c r="BY20" s="21">
        <f>BW20-BW32</f>
        <v>-7.4688750000000024</v>
      </c>
      <c r="BZ20" s="21">
        <f t="shared" si="36"/>
        <v>3.0931044957472658E-2</v>
      </c>
      <c r="CA20" s="21">
        <f t="shared" si="37"/>
        <v>2.5567031186715269E-2</v>
      </c>
      <c r="CB20" s="21">
        <f t="shared" si="38"/>
        <v>-5.3640137707573893E-3</v>
      </c>
      <c r="CC20" s="25">
        <f>CA20-CA32</f>
        <v>2.5041657252408839E-3</v>
      </c>
      <c r="CD20" s="21">
        <v>12.718999999999999</v>
      </c>
      <c r="CE20" s="21">
        <v>12.776</v>
      </c>
      <c r="CF20" s="45">
        <f t="shared" si="12"/>
        <v>5.7000000000000384E-2</v>
      </c>
      <c r="CG20" s="21">
        <f>CE20-CE32</f>
        <v>-10.772166666666664</v>
      </c>
      <c r="CH20" s="21">
        <f t="shared" si="39"/>
        <v>3.2196739570676383E-2</v>
      </c>
      <c r="CI20" s="21">
        <f t="shared" si="40"/>
        <v>3.2341028756581611E-2</v>
      </c>
      <c r="CJ20" s="21">
        <f t="shared" si="41"/>
        <v>1.4428918590522755E-4</v>
      </c>
      <c r="CK20" s="25">
        <f>CI20-CI32</f>
        <v>7.2725364773651435E-4</v>
      </c>
      <c r="CL20" s="21">
        <f t="shared" si="42"/>
        <v>87.817999999999998</v>
      </c>
      <c r="CM20" s="21">
        <f>CL20/4</f>
        <v>21.954499999999999</v>
      </c>
      <c r="CN20" s="21">
        <f t="shared" si="44"/>
        <v>83.455999999999989</v>
      </c>
      <c r="CO20" s="21">
        <f t="shared" si="45"/>
        <v>6.9546666666666654</v>
      </c>
      <c r="CP20" s="54">
        <f t="shared" si="13"/>
        <v>-4.362000000000009</v>
      </c>
      <c r="CQ20" s="21"/>
      <c r="CR20" s="21">
        <f t="shared" si="46"/>
        <v>0.22230153908464964</v>
      </c>
      <c r="CS20" s="21">
        <f t="shared" si="6"/>
        <v>0.21125961927906031</v>
      </c>
      <c r="CT20" s="21">
        <f t="shared" si="47"/>
        <v>-1.1041919805589329E-2</v>
      </c>
      <c r="CU20" s="21">
        <f>CS20-CT32</f>
        <v>0.2078991765999289</v>
      </c>
      <c r="CV20" s="111">
        <v>15</v>
      </c>
      <c r="CW20" s="102">
        <v>23</v>
      </c>
    </row>
    <row r="21" spans="1:101" s="22" customFormat="1" ht="16.5" customHeight="1">
      <c r="A21" s="104">
        <v>17</v>
      </c>
      <c r="B21" s="10" t="s">
        <v>90</v>
      </c>
      <c r="C21" s="186">
        <v>858.22</v>
      </c>
      <c r="D21" s="186"/>
      <c r="E21" s="104">
        <v>20.3</v>
      </c>
      <c r="F21" s="11">
        <v>22.18</v>
      </c>
      <c r="G21" s="11">
        <v>0.38</v>
      </c>
      <c r="H21" s="11">
        <v>21</v>
      </c>
      <c r="I21" s="11">
        <f t="shared" si="14"/>
        <v>-1.1799999999999997</v>
      </c>
      <c r="J21" s="21">
        <v>35.090000000000003</v>
      </c>
      <c r="K21" s="21">
        <v>36.549999999999997</v>
      </c>
      <c r="L21" s="45">
        <f t="shared" si="7"/>
        <v>1.4599999999999937</v>
      </c>
      <c r="M21" s="21">
        <f>K21-K32</f>
        <v>7.9444583333333334</v>
      </c>
      <c r="N21" s="21">
        <f t="shared" si="0"/>
        <v>4.0886952063573442E-2</v>
      </c>
      <c r="O21" s="21">
        <f t="shared" si="1"/>
        <v>4.2588147561231381E-2</v>
      </c>
      <c r="P21" s="21">
        <f t="shared" si="15"/>
        <v>1.7011954976579383E-3</v>
      </c>
      <c r="Q21" s="25">
        <f>O21-O32</f>
        <v>5.1198374019331694E-3</v>
      </c>
      <c r="R21" s="21">
        <v>33.46</v>
      </c>
      <c r="S21" s="21">
        <v>28.48</v>
      </c>
      <c r="T21" s="44">
        <f t="shared" si="8"/>
        <v>-4.9800000000000004</v>
      </c>
      <c r="U21" s="21">
        <f>S21-S32</f>
        <v>3.943125000000002</v>
      </c>
      <c r="V21" s="21">
        <f t="shared" si="48"/>
        <v>3.8987672158653959E-2</v>
      </c>
      <c r="W21" s="21">
        <f t="shared" si="16"/>
        <v>3.318496422828645E-2</v>
      </c>
      <c r="X21" s="21">
        <f t="shared" si="17"/>
        <v>-5.8027079303675094E-3</v>
      </c>
      <c r="Y21" s="25">
        <f>W21-W32</f>
        <v>1.1071314988995024E-3</v>
      </c>
      <c r="Z21" s="21">
        <v>24.37</v>
      </c>
      <c r="AA21" s="21">
        <v>19.760000000000002</v>
      </c>
      <c r="AB21" s="44">
        <f t="shared" si="9"/>
        <v>-4.6099999999999994</v>
      </c>
      <c r="AC21" s="21">
        <f>AA21-AA32</f>
        <v>-0.60629166666666023</v>
      </c>
      <c r="AD21" s="21">
        <f t="shared" si="18"/>
        <v>2.8395982382139778E-2</v>
      </c>
      <c r="AE21" s="21">
        <f t="shared" si="19"/>
        <v>2.3024399338165042E-2</v>
      </c>
      <c r="AF21" s="21">
        <f t="shared" si="20"/>
        <v>-5.3715830439747363E-3</v>
      </c>
      <c r="AG21" s="25">
        <f>AE21-AE32</f>
        <v>-3.5167340278182066E-3</v>
      </c>
      <c r="AH21" s="21">
        <v>16.170000000000002</v>
      </c>
      <c r="AI21" s="21">
        <v>18.8</v>
      </c>
      <c r="AJ21" s="45">
        <f t="shared" si="10"/>
        <v>2.629999999999999</v>
      </c>
      <c r="AK21" s="21">
        <f>AI21-AI32</f>
        <v>4.0283750000000023</v>
      </c>
      <c r="AL21" s="21">
        <f t="shared" si="21"/>
        <v>1.8841322737759549E-2</v>
      </c>
      <c r="AM21" s="21">
        <f t="shared" si="22"/>
        <v>2.1905805038335158E-2</v>
      </c>
      <c r="AN21" s="21">
        <f t="shared" si="23"/>
        <v>3.0644823005756099E-3</v>
      </c>
      <c r="AO21" s="25">
        <f>AM21-AM32</f>
        <v>3.0512060865518879E-3</v>
      </c>
      <c r="AP21" s="21">
        <v>6.32</v>
      </c>
      <c r="AQ21" s="21">
        <v>12.89</v>
      </c>
      <c r="AR21" s="45">
        <f t="shared" si="11"/>
        <v>6.57</v>
      </c>
      <c r="AS21" s="21">
        <f>AQ21-AQ32</f>
        <v>1.8034999999999997</v>
      </c>
      <c r="AT21" s="21">
        <f t="shared" si="24"/>
        <v>7.3640791405467131E-3</v>
      </c>
      <c r="AU21" s="21">
        <f t="shared" si="25"/>
        <v>1.5019458880007457E-2</v>
      </c>
      <c r="AV21" s="21">
        <f t="shared" si="26"/>
        <v>7.6553797394607439E-3</v>
      </c>
      <c r="AW21" s="25">
        <f>AU21-AU32</f>
        <v>7.1856740360988665E-4</v>
      </c>
      <c r="AX21" s="21">
        <v>0</v>
      </c>
      <c r="AY21" s="21">
        <v>0</v>
      </c>
      <c r="AZ21" s="44">
        <f t="shared" si="2"/>
        <v>0</v>
      </c>
      <c r="BA21" s="21">
        <f>AY21-AY32</f>
        <v>0</v>
      </c>
      <c r="BB21" s="21">
        <f t="shared" si="27"/>
        <v>0</v>
      </c>
      <c r="BC21" s="21">
        <f t="shared" si="28"/>
        <v>0</v>
      </c>
      <c r="BD21" s="21">
        <f t="shared" si="29"/>
        <v>0</v>
      </c>
      <c r="BE21" s="25">
        <f>BC21-BC32</f>
        <v>0</v>
      </c>
      <c r="BF21" s="36">
        <v>5.2679999999999998</v>
      </c>
      <c r="BG21" s="21">
        <v>3.58</v>
      </c>
      <c r="BH21" s="44">
        <f t="shared" si="3"/>
        <v>-1.6879999999999997</v>
      </c>
      <c r="BI21" s="21">
        <f>BG21-BG32</f>
        <v>1.8748750000000003</v>
      </c>
      <c r="BJ21" s="21">
        <f t="shared" si="30"/>
        <v>6.1382862203164688E-3</v>
      </c>
      <c r="BK21" s="21">
        <f t="shared" si="31"/>
        <v>4.1714245764489294E-3</v>
      </c>
      <c r="BL21" s="21">
        <f t="shared" si="32"/>
        <v>-1.9668616438675394E-3</v>
      </c>
      <c r="BM21" s="25">
        <f>BK21-BK32</f>
        <v>2.1348612401966825E-3</v>
      </c>
      <c r="BN21" s="21">
        <v>13.07</v>
      </c>
      <c r="BO21" s="21">
        <v>15.64</v>
      </c>
      <c r="BP21" s="45">
        <f t="shared" si="4"/>
        <v>2.5700000000000003</v>
      </c>
      <c r="BQ21" s="21">
        <f>BO21-BO32</f>
        <v>1.1110416666666705</v>
      </c>
      <c r="BR21" s="21">
        <f t="shared" si="33"/>
        <v>1.522919531122556E-2</v>
      </c>
      <c r="BS21" s="21">
        <f t="shared" si="34"/>
        <v>1.8223765468061804E-2</v>
      </c>
      <c r="BT21" s="21">
        <f t="shared" si="35"/>
        <v>2.9945701568362439E-3</v>
      </c>
      <c r="BU21" s="25">
        <f>BS21-BS32</f>
        <v>-1.6714597676617121E-3</v>
      </c>
      <c r="BV21" s="21">
        <v>21.85</v>
      </c>
      <c r="BW21" s="21">
        <v>20.22</v>
      </c>
      <c r="BX21" s="44">
        <f t="shared" si="5"/>
        <v>-1.6300000000000026</v>
      </c>
      <c r="BY21" s="21">
        <f>BW21-BW32</f>
        <v>2.6511249999999968</v>
      </c>
      <c r="BZ21" s="21">
        <f t="shared" si="36"/>
        <v>2.5459672345086341E-2</v>
      </c>
      <c r="CA21" s="21">
        <f t="shared" si="37"/>
        <v>2.3560392440166854E-2</v>
      </c>
      <c r="CB21" s="21">
        <f t="shared" si="38"/>
        <v>-1.8992799049194868E-3</v>
      </c>
      <c r="CC21" s="25">
        <f>CA21-CA32</f>
        <v>4.9752697869246895E-4</v>
      </c>
      <c r="CD21" s="21">
        <v>26.42</v>
      </c>
      <c r="CE21" s="21">
        <v>26.41</v>
      </c>
      <c r="CF21" s="44">
        <f t="shared" si="12"/>
        <v>-1.0000000000001563E-2</v>
      </c>
      <c r="CG21" s="21">
        <f>CE21-CE32</f>
        <v>2.8618333333333368</v>
      </c>
      <c r="CH21" s="21">
        <f t="shared" si="39"/>
        <v>3.0784647293234838E-2</v>
      </c>
      <c r="CI21" s="21">
        <f t="shared" si="40"/>
        <v>3.0772995269278274E-2</v>
      </c>
      <c r="CJ21" s="21">
        <f t="shared" si="41"/>
        <v>-1.1652023956563312E-5</v>
      </c>
      <c r="CK21" s="25">
        <f>CI21-CI32</f>
        <v>-8.4077983956682215E-4</v>
      </c>
      <c r="CL21" s="21">
        <f t="shared" si="42"/>
        <v>182.01800000000003</v>
      </c>
      <c r="CM21" s="21">
        <f t="shared" si="43"/>
        <v>15.16816666666667</v>
      </c>
      <c r="CN21" s="21">
        <f t="shared" si="44"/>
        <v>182.32999999999998</v>
      </c>
      <c r="CO21" s="21">
        <f t="shared" si="45"/>
        <v>15.194166666666666</v>
      </c>
      <c r="CP21" s="55">
        <f t="shared" si="13"/>
        <v>0.31199999999995498</v>
      </c>
      <c r="CQ21" s="21">
        <f>CP21-CN32</f>
        <v>-149.54183333333336</v>
      </c>
      <c r="CR21" s="21">
        <f t="shared" si="46"/>
        <v>0.21208780965253668</v>
      </c>
      <c r="CS21" s="21">
        <f t="shared" si="6"/>
        <v>0.21245135279998134</v>
      </c>
      <c r="CT21" s="21">
        <f t="shared" si="47"/>
        <v>3.6354314744466154E-4</v>
      </c>
      <c r="CU21" s="21">
        <f>CS21-CT32</f>
        <v>0.20909091012084993</v>
      </c>
      <c r="CV21" s="111">
        <v>17</v>
      </c>
      <c r="CW21" s="102">
        <v>17</v>
      </c>
    </row>
    <row r="22" spans="1:101" s="22" customFormat="1" ht="15.75" customHeight="1">
      <c r="A22" s="104">
        <v>18</v>
      </c>
      <c r="B22" s="10" t="s">
        <v>9</v>
      </c>
      <c r="C22" s="186">
        <v>342.5</v>
      </c>
      <c r="D22" s="186"/>
      <c r="E22" s="104">
        <v>18.5</v>
      </c>
      <c r="F22" s="11">
        <v>20.02</v>
      </c>
      <c r="G22" s="11">
        <v>0.62</v>
      </c>
      <c r="H22" s="11"/>
      <c r="I22" s="11">
        <f t="shared" si="14"/>
        <v>-20.02</v>
      </c>
      <c r="J22" s="21">
        <v>12.984999999999999</v>
      </c>
      <c r="K22" s="21">
        <v>12.901</v>
      </c>
      <c r="L22" s="44">
        <f t="shared" si="7"/>
        <v>-8.3999999999999631E-2</v>
      </c>
      <c r="M22" s="21">
        <f>K22-K32</f>
        <v>-15.704541666666664</v>
      </c>
      <c r="N22" s="21">
        <f t="shared" si="0"/>
        <v>3.7912408759124085E-2</v>
      </c>
      <c r="O22" s="21">
        <f t="shared" si="1"/>
        <v>3.7667153284671531E-2</v>
      </c>
      <c r="P22" s="21">
        <f t="shared" si="15"/>
        <v>-2.4525547445255341E-4</v>
      </c>
      <c r="Q22" s="25">
        <f>O22-O32</f>
        <v>1.9884312537332E-4</v>
      </c>
      <c r="R22" s="21">
        <v>11.843999999999999</v>
      </c>
      <c r="S22" s="21">
        <v>10.468</v>
      </c>
      <c r="T22" s="44">
        <f t="shared" si="8"/>
        <v>-1.3759999999999994</v>
      </c>
      <c r="U22" s="21">
        <f>S22-S32</f>
        <v>-14.068874999999998</v>
      </c>
      <c r="V22" s="21">
        <f t="shared" si="48"/>
        <v>3.4581021897810219E-2</v>
      </c>
      <c r="W22" s="21">
        <f t="shared" si="16"/>
        <v>3.0563503649635036E-2</v>
      </c>
      <c r="X22" s="21">
        <f t="shared" si="17"/>
        <v>-4.017518248175183E-3</v>
      </c>
      <c r="Y22" s="25">
        <f>W22-W32</f>
        <v>-1.5143290797519117E-3</v>
      </c>
      <c r="Z22" s="21">
        <v>7.0259999999999998</v>
      </c>
      <c r="AA22" s="21">
        <v>8.8249999999999993</v>
      </c>
      <c r="AB22" s="45">
        <f t="shared" si="9"/>
        <v>1.7989999999999995</v>
      </c>
      <c r="AC22" s="21">
        <f>AA22-AA32</f>
        <v>-11.541291666666663</v>
      </c>
      <c r="AD22" s="21">
        <f t="shared" si="18"/>
        <v>2.0513868613138687E-2</v>
      </c>
      <c r="AE22" s="21">
        <f t="shared" si="19"/>
        <v>2.5766423357664232E-2</v>
      </c>
      <c r="AF22" s="21">
        <f t="shared" si="20"/>
        <v>5.2525547445255449E-3</v>
      </c>
      <c r="AG22" s="25">
        <f>AE22-AE32</f>
        <v>-7.7471000831901699E-4</v>
      </c>
      <c r="AH22" s="21">
        <v>5.4560000000000004</v>
      </c>
      <c r="AI22" s="21">
        <v>5.4569999999999999</v>
      </c>
      <c r="AJ22" s="44">
        <f t="shared" si="10"/>
        <v>9.9999999999944578E-4</v>
      </c>
      <c r="AK22" s="21">
        <f>AI22-AI32</f>
        <v>-9.3146249999999995</v>
      </c>
      <c r="AL22" s="21">
        <f t="shared" si="21"/>
        <v>1.5929927007299272E-2</v>
      </c>
      <c r="AM22" s="21">
        <f t="shared" si="22"/>
        <v>1.5932846715328467E-2</v>
      </c>
      <c r="AN22" s="21">
        <f t="shared" si="23"/>
        <v>2.9197080291948341E-6</v>
      </c>
      <c r="AO22" s="25">
        <f>AM22-AM32</f>
        <v>-2.9217522364548033E-3</v>
      </c>
      <c r="AP22" s="21">
        <v>1.3220000000000001</v>
      </c>
      <c r="AQ22" s="21">
        <v>0.04</v>
      </c>
      <c r="AR22" s="44">
        <f t="shared" si="11"/>
        <v>-1.282</v>
      </c>
      <c r="AS22" s="21">
        <f>AQ22-AQ32</f>
        <v>-11.046500000000002</v>
      </c>
      <c r="AT22" s="21">
        <f t="shared" si="24"/>
        <v>3.8598540145985405E-3</v>
      </c>
      <c r="AU22" s="21">
        <f t="shared" si="25"/>
        <v>1.1678832116788322E-4</v>
      </c>
      <c r="AV22" s="21">
        <f t="shared" si="26"/>
        <v>-3.7430656934306574E-3</v>
      </c>
      <c r="AW22" s="25">
        <f>AU22-AU32</f>
        <v>-1.4184103155229687E-2</v>
      </c>
      <c r="AX22" s="21">
        <v>0</v>
      </c>
      <c r="AY22" s="21">
        <v>0</v>
      </c>
      <c r="AZ22" s="44">
        <f t="shared" si="2"/>
        <v>0</v>
      </c>
      <c r="BA22" s="21">
        <f>AY22-AY32</f>
        <v>0</v>
      </c>
      <c r="BB22" s="21">
        <f t="shared" si="27"/>
        <v>0</v>
      </c>
      <c r="BC22" s="21">
        <f t="shared" si="28"/>
        <v>0</v>
      </c>
      <c r="BD22" s="21">
        <f t="shared" si="29"/>
        <v>0</v>
      </c>
      <c r="BE22" s="25">
        <f>BC22-BC32</f>
        <v>0</v>
      </c>
      <c r="BF22" s="21">
        <v>2.1999999999999999E-2</v>
      </c>
      <c r="BG22" s="21">
        <v>1.7999999999999999E-2</v>
      </c>
      <c r="BH22" s="44">
        <f t="shared" si="3"/>
        <v>-4.0000000000000001E-3</v>
      </c>
      <c r="BI22" s="21">
        <f>BG22-BG32</f>
        <v>-1.6871249999999998</v>
      </c>
      <c r="BJ22" s="21">
        <f t="shared" si="30"/>
        <v>6.4233576642335762E-5</v>
      </c>
      <c r="BK22" s="21">
        <f t="shared" si="31"/>
        <v>5.2554744525547441E-5</v>
      </c>
      <c r="BL22" s="21">
        <f t="shared" si="32"/>
        <v>-1.1678832116788322E-5</v>
      </c>
      <c r="BM22" s="25">
        <f>BK22-BK32</f>
        <v>-1.9840085917266995E-3</v>
      </c>
      <c r="BN22" s="21">
        <v>3.3130000000000002</v>
      </c>
      <c r="BO22" s="36">
        <v>7.3319999999999999</v>
      </c>
      <c r="BP22" s="45">
        <f t="shared" si="4"/>
        <v>4.0190000000000001</v>
      </c>
      <c r="BQ22" s="21">
        <f>BO22-BO32</f>
        <v>-7.1969583333333302</v>
      </c>
      <c r="BR22" s="21">
        <f t="shared" si="33"/>
        <v>9.6729927007299273E-3</v>
      </c>
      <c r="BS22" s="21">
        <f t="shared" si="34"/>
        <v>2.1407299270072993E-2</v>
      </c>
      <c r="BT22" s="21">
        <f t="shared" si="35"/>
        <v>1.1734306569343066E-2</v>
      </c>
      <c r="BU22" s="25">
        <f>BS22-BS32</f>
        <v>1.5120740343494768E-3</v>
      </c>
      <c r="BV22" s="21">
        <v>8.9410000000000007</v>
      </c>
      <c r="BW22" s="21">
        <v>5.9450000000000003</v>
      </c>
      <c r="BX22" s="44">
        <f t="shared" si="5"/>
        <v>-2.9960000000000004</v>
      </c>
      <c r="BY22" s="21">
        <f>BW22-BW32</f>
        <v>-11.623875000000002</v>
      </c>
      <c r="BZ22" s="21">
        <f t="shared" si="36"/>
        <v>2.6105109489051096E-2</v>
      </c>
      <c r="CA22" s="21">
        <f t="shared" si="37"/>
        <v>1.7357664233576642E-2</v>
      </c>
      <c r="CB22" s="21">
        <f t="shared" si="38"/>
        <v>-8.7474452554744536E-3</v>
      </c>
      <c r="CC22" s="25">
        <f>CA22-CA32</f>
        <v>-5.7052012278977424E-3</v>
      </c>
      <c r="CD22" s="21">
        <v>9.6969999999999992</v>
      </c>
      <c r="CE22" s="21">
        <v>9.9420000000000002</v>
      </c>
      <c r="CF22" s="45">
        <f t="shared" si="12"/>
        <v>0.24500000000000099</v>
      </c>
      <c r="CG22" s="21">
        <f>CE22-CE32</f>
        <v>-13.606166666666663</v>
      </c>
      <c r="CH22" s="21">
        <f t="shared" si="39"/>
        <v>2.8312408759124084E-2</v>
      </c>
      <c r="CI22" s="21">
        <f t="shared" si="40"/>
        <v>2.9027737226277373E-2</v>
      </c>
      <c r="CJ22" s="21">
        <f t="shared" si="41"/>
        <v>7.1532846715328946E-4</v>
      </c>
      <c r="CK22" s="25">
        <f>CI22-CI32</f>
        <v>-2.5860378825677231E-3</v>
      </c>
      <c r="CL22" s="21">
        <f t="shared" si="42"/>
        <v>60.606000000000009</v>
      </c>
      <c r="CM22" s="21">
        <f>CL22/4</f>
        <v>15.151500000000002</v>
      </c>
      <c r="CN22" s="21">
        <f t="shared" si="44"/>
        <v>60.928000000000004</v>
      </c>
      <c r="CO22" s="21">
        <f t="shared" si="45"/>
        <v>5.0773333333333337</v>
      </c>
      <c r="CP22" s="55">
        <f t="shared" si="13"/>
        <v>0.32199999999999562</v>
      </c>
      <c r="CQ22" s="21"/>
      <c r="CR22" s="21">
        <f t="shared" si="46"/>
        <v>0.17695182481751828</v>
      </c>
      <c r="CS22" s="21">
        <f t="shared" si="6"/>
        <v>0.17789197080291971</v>
      </c>
      <c r="CT22" s="21">
        <f t="shared" si="47"/>
        <v>9.4014598540143046E-4</v>
      </c>
      <c r="CU22" s="21">
        <f>CS22-CT32</f>
        <v>0.1745315281237883</v>
      </c>
      <c r="CV22" s="112" t="s">
        <v>86</v>
      </c>
      <c r="CW22" s="102">
        <v>3</v>
      </c>
    </row>
    <row r="23" spans="1:101" s="22" customFormat="1" ht="17.25" customHeight="1">
      <c r="A23" s="104">
        <v>19</v>
      </c>
      <c r="B23" s="10" t="s">
        <v>29</v>
      </c>
      <c r="C23" s="186">
        <v>632.5</v>
      </c>
      <c r="D23" s="186"/>
      <c r="E23" s="104">
        <v>16</v>
      </c>
      <c r="F23" s="11">
        <v>16.57</v>
      </c>
      <c r="G23" s="11">
        <v>0.56999999999999995</v>
      </c>
      <c r="H23" s="11">
        <v>16.57</v>
      </c>
      <c r="I23" s="11">
        <f t="shared" si="14"/>
        <v>0</v>
      </c>
      <c r="J23" s="21">
        <v>25.201000000000001</v>
      </c>
      <c r="K23" s="21">
        <v>24.669</v>
      </c>
      <c r="L23" s="44">
        <f t="shared" si="7"/>
        <v>-0.53200000000000003</v>
      </c>
      <c r="M23" s="21">
        <f>K23-K32</f>
        <v>-3.9365416666666633</v>
      </c>
      <c r="N23" s="21">
        <f t="shared" si="0"/>
        <v>3.9843478260869564E-2</v>
      </c>
      <c r="O23" s="21">
        <f t="shared" si="1"/>
        <v>3.9002371541501976E-2</v>
      </c>
      <c r="P23" s="21">
        <f t="shared" si="15"/>
        <v>-8.4110671936758752E-4</v>
      </c>
      <c r="Q23" s="25">
        <f>O23-O32</f>
        <v>1.5340613822037649E-3</v>
      </c>
      <c r="R23" s="21">
        <v>23.398</v>
      </c>
      <c r="S23" s="21">
        <v>19.899000000000001</v>
      </c>
      <c r="T23" s="44">
        <f t="shared" si="8"/>
        <v>-3.4989999999999988</v>
      </c>
      <c r="U23" s="21">
        <f>S23-S32</f>
        <v>-4.6378749999999975</v>
      </c>
      <c r="V23" s="21">
        <f t="shared" si="48"/>
        <v>3.699288537549407E-2</v>
      </c>
      <c r="W23" s="21">
        <f t="shared" si="16"/>
        <v>3.1460869565217396E-2</v>
      </c>
      <c r="X23" s="21">
        <f t="shared" si="17"/>
        <v>-5.5320158102766734E-3</v>
      </c>
      <c r="Y23" s="25">
        <f>W23-W32</f>
        <v>-6.169631641695511E-4</v>
      </c>
      <c r="Z23" s="21">
        <v>13.725</v>
      </c>
      <c r="AA23" s="21">
        <v>16.606999999999999</v>
      </c>
      <c r="AB23" s="45">
        <f t="shared" si="9"/>
        <v>2.8819999999999997</v>
      </c>
      <c r="AC23" s="21">
        <f>AA23-AA32</f>
        <v>-3.7592916666666625</v>
      </c>
      <c r="AD23" s="21">
        <f t="shared" si="18"/>
        <v>2.1699604743083002E-2</v>
      </c>
      <c r="AE23" s="21">
        <f t="shared" si="19"/>
        <v>2.6256126482213437E-2</v>
      </c>
      <c r="AF23" s="21">
        <f t="shared" si="20"/>
        <v>4.5565217391304348E-3</v>
      </c>
      <c r="AG23" s="25">
        <f>AE23-AE32</f>
        <v>-2.8500688376981165E-4</v>
      </c>
      <c r="AH23" s="21">
        <v>10.911</v>
      </c>
      <c r="AI23" s="21">
        <v>10.654999999999999</v>
      </c>
      <c r="AJ23" s="44">
        <f t="shared" si="10"/>
        <v>-0.25600000000000023</v>
      </c>
      <c r="AK23" s="21">
        <f>AI23-AI32</f>
        <v>-4.1166249999999991</v>
      </c>
      <c r="AL23" s="21">
        <f t="shared" si="21"/>
        <v>1.7250592885375494E-2</v>
      </c>
      <c r="AM23" s="21">
        <f t="shared" si="22"/>
        <v>1.684584980237154E-2</v>
      </c>
      <c r="AN23" s="21">
        <f t="shared" si="23"/>
        <v>-4.0474308300395348E-4</v>
      </c>
      <c r="AO23" s="25">
        <f>AM23-AM32</f>
        <v>-2.0087491494117302E-3</v>
      </c>
      <c r="AP23" s="21">
        <v>0.46700000000000003</v>
      </c>
      <c r="AQ23" s="21">
        <v>6.5039999999999996</v>
      </c>
      <c r="AR23" s="45">
        <f t="shared" si="11"/>
        <v>6.0369999999999999</v>
      </c>
      <c r="AS23" s="21">
        <f>AQ23-AQ32</f>
        <v>-4.5825000000000014</v>
      </c>
      <c r="AT23" s="21">
        <f t="shared" si="24"/>
        <v>7.383399209486166E-4</v>
      </c>
      <c r="AU23" s="21">
        <f t="shared" si="25"/>
        <v>1.028300395256917E-2</v>
      </c>
      <c r="AV23" s="21">
        <f t="shared" si="26"/>
        <v>9.544664031620553E-3</v>
      </c>
      <c r="AW23" s="25">
        <f>AU23-AU32</f>
        <v>-4.0178875238284003E-3</v>
      </c>
      <c r="AX23" s="21">
        <v>0</v>
      </c>
      <c r="AY23" s="21">
        <v>0</v>
      </c>
      <c r="AZ23" s="44">
        <f t="shared" si="2"/>
        <v>0</v>
      </c>
      <c r="BA23" s="21">
        <f>AY23-AY32</f>
        <v>0</v>
      </c>
      <c r="BB23" s="21">
        <f t="shared" si="27"/>
        <v>0</v>
      </c>
      <c r="BC23" s="21">
        <f t="shared" si="28"/>
        <v>0</v>
      </c>
      <c r="BD23" s="21">
        <f t="shared" si="29"/>
        <v>0</v>
      </c>
      <c r="BE23" s="25">
        <f>BC23-BC32</f>
        <v>0</v>
      </c>
      <c r="BF23" s="21">
        <v>8.8999999999999996E-2</v>
      </c>
      <c r="BG23" s="21">
        <v>1.0169999999999999</v>
      </c>
      <c r="BH23" s="45">
        <f t="shared" si="3"/>
        <v>0.92799999999999994</v>
      </c>
      <c r="BI23" s="21">
        <f>BG23-BG32</f>
        <v>-0.68812499999999988</v>
      </c>
      <c r="BJ23" s="21">
        <f t="shared" si="30"/>
        <v>1.4071146245059289E-4</v>
      </c>
      <c r="BK23" s="21">
        <f t="shared" si="31"/>
        <v>1.6079051383399209E-3</v>
      </c>
      <c r="BL23" s="21">
        <f t="shared" si="32"/>
        <v>1.4671936758893279E-3</v>
      </c>
      <c r="BM23" s="25">
        <f>BK23-BK32</f>
        <v>-4.2865819791232601E-4</v>
      </c>
      <c r="BN23" s="21">
        <v>6.1769999999999996</v>
      </c>
      <c r="BO23" s="21">
        <v>5.875</v>
      </c>
      <c r="BP23" s="44">
        <f t="shared" si="4"/>
        <v>-0.3019999999999996</v>
      </c>
      <c r="BQ23" s="21">
        <f>BO23-BO32</f>
        <v>-8.6539583333333301</v>
      </c>
      <c r="BR23" s="21">
        <f t="shared" si="33"/>
        <v>9.7660079051383394E-3</v>
      </c>
      <c r="BS23" s="21">
        <f t="shared" si="34"/>
        <v>9.2885375494071148E-3</v>
      </c>
      <c r="BT23" s="21">
        <f t="shared" si="35"/>
        <v>-4.7747035573122466E-4</v>
      </c>
      <c r="BU23" s="25" t="b">
        <f>T21=BS23-BS32</f>
        <v>0</v>
      </c>
      <c r="BV23" s="21">
        <v>17.145</v>
      </c>
      <c r="BW23" s="21">
        <v>14.17</v>
      </c>
      <c r="BX23" s="44">
        <f t="shared" si="5"/>
        <v>-2.9749999999999996</v>
      </c>
      <c r="BY23" s="21">
        <f>BW23-BW32</f>
        <v>-3.3988750000000021</v>
      </c>
      <c r="BZ23" s="21">
        <f t="shared" si="36"/>
        <v>2.7106719367588933E-2</v>
      </c>
      <c r="CA23" s="21">
        <f t="shared" si="37"/>
        <v>2.2403162055335969E-2</v>
      </c>
      <c r="CB23" s="21">
        <f t="shared" si="38"/>
        <v>-4.7035573122529636E-3</v>
      </c>
      <c r="CC23" s="25">
        <f>CA23-CA32</f>
        <v>-6.5970340613841563E-4</v>
      </c>
      <c r="CD23" s="21">
        <v>18.561</v>
      </c>
      <c r="CE23" s="21">
        <v>18.823</v>
      </c>
      <c r="CF23" s="44">
        <f t="shared" si="12"/>
        <v>0.26200000000000045</v>
      </c>
      <c r="CG23" s="21">
        <f>CE23-CE32</f>
        <v>-4.725166666666663</v>
      </c>
      <c r="CH23" s="21">
        <f t="shared" si="39"/>
        <v>2.9345454545454546E-2</v>
      </c>
      <c r="CI23" s="21">
        <f t="shared" si="40"/>
        <v>2.9759683794466404E-2</v>
      </c>
      <c r="CJ23" s="21">
        <f t="shared" si="41"/>
        <v>4.1422924901185834E-4</v>
      </c>
      <c r="CK23" s="25">
        <f>CI23-CI32</f>
        <v>-1.8540913143786919E-3</v>
      </c>
      <c r="CL23" s="21">
        <f t="shared" si="42"/>
        <v>115.67399999999998</v>
      </c>
      <c r="CM23" s="21">
        <f>CL23/4</f>
        <v>28.918499999999995</v>
      </c>
      <c r="CN23" s="21">
        <f t="shared" si="44"/>
        <v>118.21899999999999</v>
      </c>
      <c r="CO23" s="21">
        <f t="shared" si="45"/>
        <v>9.8515833333333322</v>
      </c>
      <c r="CP23" s="55">
        <f>CN23-CL23</f>
        <v>2.5450000000000159</v>
      </c>
      <c r="CQ23" s="21"/>
      <c r="CR23" s="21">
        <f t="shared" si="46"/>
        <v>0.18288379446640313</v>
      </c>
      <c r="CS23" s="21">
        <f t="shared" si="6"/>
        <v>0.18690750988142291</v>
      </c>
      <c r="CT23" s="21">
        <f t="shared" si="47"/>
        <v>4.0237154150197796E-3</v>
      </c>
      <c r="CU23" s="21">
        <f>CS23-CT32</f>
        <v>0.1835470672022915</v>
      </c>
      <c r="CV23" s="111">
        <v>9</v>
      </c>
      <c r="CW23" s="102">
        <v>9</v>
      </c>
    </row>
    <row r="24" spans="1:101" s="22" customFormat="1" ht="14.25" customHeight="1">
      <c r="A24" s="104">
        <v>20</v>
      </c>
      <c r="B24" s="10" t="s">
        <v>22</v>
      </c>
      <c r="C24" s="186">
        <v>749.32</v>
      </c>
      <c r="D24" s="186"/>
      <c r="E24" s="104">
        <v>16</v>
      </c>
      <c r="F24" s="11">
        <v>16.440000000000001</v>
      </c>
      <c r="G24" s="11">
        <v>0.44</v>
      </c>
      <c r="H24" s="11">
        <v>16.440000000000001</v>
      </c>
      <c r="I24" s="11">
        <f t="shared" si="14"/>
        <v>0</v>
      </c>
      <c r="J24" s="21">
        <v>29.928999999999998</v>
      </c>
      <c r="K24" s="21">
        <v>29.434000000000001</v>
      </c>
      <c r="L24" s="44">
        <f t="shared" si="7"/>
        <v>-0.49499999999999744</v>
      </c>
      <c r="M24" s="21">
        <f>K24-K32</f>
        <v>0.82845833333333729</v>
      </c>
      <c r="N24" s="21">
        <f t="shared" si="0"/>
        <v>3.99415470026157E-2</v>
      </c>
      <c r="O24" s="21">
        <f t="shared" si="1"/>
        <v>3.9280948059574015E-2</v>
      </c>
      <c r="P24" s="21">
        <f t="shared" si="15"/>
        <v>-6.6059894304168476E-4</v>
      </c>
      <c r="Q24" s="25">
        <f>O24-O32</f>
        <v>1.8126379002758042E-3</v>
      </c>
      <c r="R24" s="21">
        <v>24.734000000000002</v>
      </c>
      <c r="S24" s="21">
        <v>25.725000000000001</v>
      </c>
      <c r="T24" s="45">
        <f t="shared" si="8"/>
        <v>0.99099999999999966</v>
      </c>
      <c r="U24" s="21">
        <f>S24-S32</f>
        <v>1.188125000000003</v>
      </c>
      <c r="V24" s="21">
        <f t="shared" si="48"/>
        <v>3.3008594458976137E-2</v>
      </c>
      <c r="W24" s="21">
        <f t="shared" si="16"/>
        <v>3.4331126888378798E-2</v>
      </c>
      <c r="X24" s="21">
        <f t="shared" si="17"/>
        <v>1.3225324294026605E-3</v>
      </c>
      <c r="Y24" s="25">
        <f>W24-W32</f>
        <v>2.2532941589918504E-3</v>
      </c>
      <c r="Z24" s="21">
        <v>22.966000000000001</v>
      </c>
      <c r="AA24" s="21">
        <v>21.466999999999999</v>
      </c>
      <c r="AB24" s="44">
        <f t="shared" si="9"/>
        <v>-1.4990000000000023</v>
      </c>
      <c r="AC24" s="21">
        <f>AA24-AA32</f>
        <v>1.100708333333337</v>
      </c>
      <c r="AD24" s="21">
        <f t="shared" si="18"/>
        <v>3.0649121870495916E-2</v>
      </c>
      <c r="AE24" s="21">
        <f t="shared" si="19"/>
        <v>2.8648641434900972E-2</v>
      </c>
      <c r="AF24" s="21">
        <f t="shared" si="20"/>
        <v>-2.0004804355949445E-3</v>
      </c>
      <c r="AG24" s="25">
        <f>AE24-AE32</f>
        <v>2.1075080689177232E-3</v>
      </c>
      <c r="AH24" s="21">
        <v>15.552</v>
      </c>
      <c r="AI24" s="21">
        <v>15.882</v>
      </c>
      <c r="AJ24" s="44">
        <f t="shared" si="10"/>
        <v>0.33000000000000007</v>
      </c>
      <c r="AK24" s="21">
        <f>AI24-AI32</f>
        <v>1.1103750000000012</v>
      </c>
      <c r="AL24" s="21">
        <f t="shared" si="21"/>
        <v>2.0754817701382586E-2</v>
      </c>
      <c r="AM24" s="21">
        <f t="shared" si="22"/>
        <v>2.1195216996743711E-2</v>
      </c>
      <c r="AN24" s="21">
        <f t="shared" si="23"/>
        <v>4.4039929536112549E-4</v>
      </c>
      <c r="AO24" s="25">
        <f>AM24-AM32</f>
        <v>2.3406180449604408E-3</v>
      </c>
      <c r="AP24" s="21">
        <v>4.3</v>
      </c>
      <c r="AQ24" s="21">
        <v>11.004</v>
      </c>
      <c r="AR24" s="45">
        <f t="shared" si="11"/>
        <v>6.7039999999999997</v>
      </c>
      <c r="AS24" s="21">
        <f>AQ24-AQ32</f>
        <v>-8.250000000000135E-2</v>
      </c>
      <c r="AT24" s="21">
        <f t="shared" si="24"/>
        <v>5.7385362728874173E-3</v>
      </c>
      <c r="AU24" s="21">
        <f t="shared" si="25"/>
        <v>1.4685314685314683E-2</v>
      </c>
      <c r="AV24" s="21">
        <f t="shared" si="26"/>
        <v>8.9467784124272649E-3</v>
      </c>
      <c r="AW24" s="25">
        <f>AU24-AU32</f>
        <v>3.8442320891711283E-4</v>
      </c>
      <c r="AX24" s="21">
        <v>0</v>
      </c>
      <c r="AY24" s="21">
        <v>0</v>
      </c>
      <c r="AZ24" s="44">
        <f t="shared" si="2"/>
        <v>0</v>
      </c>
      <c r="BA24" s="21">
        <f>AY24-AY32</f>
        <v>0</v>
      </c>
      <c r="BB24" s="21">
        <f t="shared" si="27"/>
        <v>0</v>
      </c>
      <c r="BC24" s="21">
        <f t="shared" si="28"/>
        <v>0</v>
      </c>
      <c r="BD24" s="21">
        <f t="shared" si="29"/>
        <v>0</v>
      </c>
      <c r="BE24" s="25">
        <f>BC24-BC32</f>
        <v>0</v>
      </c>
      <c r="BF24" s="21">
        <v>2.649</v>
      </c>
      <c r="BG24" s="21">
        <v>2.1150000000000002</v>
      </c>
      <c r="BH24" s="44">
        <f t="shared" si="3"/>
        <v>-0.53399999999999981</v>
      </c>
      <c r="BI24" s="21">
        <f>BG24-BG32</f>
        <v>0.40987500000000043</v>
      </c>
      <c r="BJ24" s="21">
        <f t="shared" si="30"/>
        <v>3.5352052527625045E-3</v>
      </c>
      <c r="BK24" s="21">
        <f t="shared" si="31"/>
        <v>2.8225591202690439E-3</v>
      </c>
      <c r="BL24" s="21">
        <f t="shared" si="32"/>
        <v>-7.1264613249346059E-4</v>
      </c>
      <c r="BM24" s="25">
        <f>BK24-BK32</f>
        <v>7.8599578401679707E-4</v>
      </c>
      <c r="BN24" s="21">
        <v>12.972</v>
      </c>
      <c r="BO24" s="21">
        <v>13.263999999999999</v>
      </c>
      <c r="BP24" s="45">
        <f t="shared" si="4"/>
        <v>0.29199999999999982</v>
      </c>
      <c r="BQ24" s="21">
        <f>BO24-BO32</f>
        <v>-1.2649583333333307</v>
      </c>
      <c r="BR24" s="21">
        <f t="shared" si="33"/>
        <v>1.7311695937650133E-2</v>
      </c>
      <c r="BS24" s="21">
        <f t="shared" si="34"/>
        <v>1.7701382586878769E-2</v>
      </c>
      <c r="BT24" s="21">
        <f t="shared" si="35"/>
        <v>3.8968664922863633E-4</v>
      </c>
      <c r="BU24" s="25">
        <f>BS24-BS32</f>
        <v>-2.1938426488447467E-3</v>
      </c>
      <c r="BV24" s="21">
        <v>20.181000000000001</v>
      </c>
      <c r="BW24" s="21">
        <v>18.827000000000002</v>
      </c>
      <c r="BX24" s="44">
        <f t="shared" si="5"/>
        <v>-1.3539999999999992</v>
      </c>
      <c r="BY24" s="21">
        <f>BW24-BW32</f>
        <v>1.2581249999999997</v>
      </c>
      <c r="BZ24" s="21">
        <f t="shared" si="36"/>
        <v>2.6932418726311854E-2</v>
      </c>
      <c r="CA24" s="21">
        <f t="shared" si="37"/>
        <v>2.5125447072011958E-2</v>
      </c>
      <c r="CB24" s="21">
        <f t="shared" si="38"/>
        <v>-1.8069716542998965E-3</v>
      </c>
      <c r="CC24" s="25">
        <f>CA24-CA32</f>
        <v>2.0625816105375727E-3</v>
      </c>
      <c r="CD24" s="21">
        <v>24.71</v>
      </c>
      <c r="CE24" s="21">
        <v>22.832000000000001</v>
      </c>
      <c r="CF24" s="44">
        <f t="shared" si="12"/>
        <v>-1.8780000000000001</v>
      </c>
      <c r="CG24" s="21">
        <f>CE24-CE32</f>
        <v>-0.71616666666666262</v>
      </c>
      <c r="CH24" s="21">
        <f t="shared" si="39"/>
        <v>3.2976565419313507E-2</v>
      </c>
      <c r="CI24" s="21">
        <f t="shared" si="40"/>
        <v>3.0470293065712913E-2</v>
      </c>
      <c r="CJ24" s="21">
        <f t="shared" si="41"/>
        <v>-2.5062723536005936E-3</v>
      </c>
      <c r="CK24" s="25">
        <f>CI24-CI32</f>
        <v>-1.1434820431321831E-3</v>
      </c>
      <c r="CL24" s="21">
        <f t="shared" si="42"/>
        <v>157.99299999999999</v>
      </c>
      <c r="CM24" s="21">
        <f t="shared" si="43"/>
        <v>13.166083333333333</v>
      </c>
      <c r="CN24" s="21">
        <f t="shared" si="44"/>
        <v>160.55000000000001</v>
      </c>
      <c r="CO24" s="21">
        <f t="shared" si="45"/>
        <v>13.379166666666668</v>
      </c>
      <c r="CP24" s="55">
        <f t="shared" si="13"/>
        <v>2.5570000000000164</v>
      </c>
      <c r="CQ24" s="21">
        <f>CP24-CN32</f>
        <v>-147.2968333333333</v>
      </c>
      <c r="CR24" s="21">
        <f t="shared" si="46"/>
        <v>0.21084850264239574</v>
      </c>
      <c r="CS24" s="21">
        <f t="shared" si="6"/>
        <v>0.21426092990978488</v>
      </c>
      <c r="CT24" s="21">
        <f t="shared" si="47"/>
        <v>3.4124272673891343E-3</v>
      </c>
      <c r="CU24" s="21">
        <f>CS24-CT32</f>
        <v>0.21090048723065347</v>
      </c>
      <c r="CV24" s="111">
        <v>18</v>
      </c>
      <c r="CW24" s="102">
        <v>18</v>
      </c>
    </row>
    <row r="25" spans="1:101" s="22" customFormat="1" ht="18.75" customHeight="1">
      <c r="A25" s="104">
        <v>21</v>
      </c>
      <c r="B25" s="10" t="s">
        <v>79</v>
      </c>
      <c r="C25" s="186">
        <v>478.53</v>
      </c>
      <c r="D25" s="186"/>
      <c r="E25" s="104">
        <v>24</v>
      </c>
      <c r="F25" s="11">
        <v>27.91</v>
      </c>
      <c r="G25" s="11">
        <v>1.01</v>
      </c>
      <c r="H25" s="11">
        <v>27.91</v>
      </c>
      <c r="I25" s="11">
        <f t="shared" ref="I25" si="49">H25-F25</f>
        <v>0</v>
      </c>
      <c r="J25" s="21">
        <v>18.86</v>
      </c>
      <c r="K25" s="21">
        <v>17.989999999999998</v>
      </c>
      <c r="L25" s="44">
        <f t="shared" ref="L25" si="50">K25-J25</f>
        <v>-0.87000000000000099</v>
      </c>
      <c r="M25" s="21">
        <f>K25-K31</f>
        <v>-668.54299999999989</v>
      </c>
      <c r="N25" s="21">
        <f t="shared" ref="N25" si="51">J25/C25</f>
        <v>3.9412367040728903E-2</v>
      </c>
      <c r="O25" s="21">
        <f t="shared" ref="O25" si="52">K25/C25</f>
        <v>3.7594299207991136E-2</v>
      </c>
      <c r="P25" s="21">
        <f t="shared" ref="P25" si="53">O25-N25</f>
        <v>-1.8180678327377672E-3</v>
      </c>
      <c r="Q25" s="25">
        <f>O25-O31</f>
        <v>-0.86164514461516595</v>
      </c>
      <c r="R25" s="21">
        <v>16.899999999999999</v>
      </c>
      <c r="S25" s="21">
        <v>14.51</v>
      </c>
      <c r="T25" s="44">
        <f t="shared" ref="T25" si="54">S25-R25</f>
        <v>-2.3899999999999988</v>
      </c>
      <c r="U25" s="21">
        <f>S25-S31</f>
        <v>-574.375</v>
      </c>
      <c r="V25" s="21">
        <f t="shared" ref="V25" si="55">R25/C25</f>
        <v>3.5316490084216244E-2</v>
      </c>
      <c r="W25" s="21">
        <f t="shared" ref="W25" si="56">S25/C25</f>
        <v>3.0322027877040102E-2</v>
      </c>
      <c r="X25" s="21">
        <f t="shared" ref="X25" si="57">W25-V25</f>
        <v>-4.9944622071761424E-3</v>
      </c>
      <c r="Y25" s="25">
        <f>W25-W31</f>
        <v>-0.73954595762824671</v>
      </c>
      <c r="Z25" s="21">
        <v>12.78</v>
      </c>
      <c r="AA25" s="21">
        <v>21.466999999999999</v>
      </c>
      <c r="AB25" s="44">
        <f t="shared" ref="AB25" si="58">AA25-Z25</f>
        <v>8.6869999999999994</v>
      </c>
      <c r="AC25" s="21">
        <f>AA25-AA31</f>
        <v>-467.3239999999999</v>
      </c>
      <c r="AD25" s="21">
        <f t="shared" ref="AD25" si="59">Z25/C25</f>
        <v>2.6706789542975361E-2</v>
      </c>
      <c r="AE25" s="21">
        <f t="shared" ref="AE25" si="60">AA25/C25</f>
        <v>4.4860301339518946E-2</v>
      </c>
      <c r="AF25" s="21">
        <f t="shared" ref="AF25" si="61">AE25-AD25</f>
        <v>1.8153511796543585E-2</v>
      </c>
      <c r="AG25" s="25">
        <f>AE25-AE31</f>
        <v>-0.59212689944407904</v>
      </c>
      <c r="AH25" s="21">
        <v>8.51</v>
      </c>
      <c r="AI25" s="21">
        <v>8.73</v>
      </c>
      <c r="AJ25" s="45">
        <f t="shared" ref="AJ25" si="62">AI25-AH25</f>
        <v>0.22000000000000064</v>
      </c>
      <c r="AK25" s="21">
        <f>AI25-AI31</f>
        <v>-345.78899999999993</v>
      </c>
      <c r="AL25" s="21">
        <f t="shared" ref="AL25" si="63">AH25/C25</f>
        <v>1.7783629030572796E-2</v>
      </c>
      <c r="AM25" s="21">
        <f t="shared" ref="AM25" si="64">AI25/C25</f>
        <v>1.8243370321609931E-2</v>
      </c>
      <c r="AN25" s="21">
        <f t="shared" ref="AN25" si="65">AM25-AL25</f>
        <v>4.5974129103713499E-4</v>
      </c>
      <c r="AO25" s="25">
        <f>AM25-AM31</f>
        <v>-0.43426700452118855</v>
      </c>
      <c r="AP25" s="21">
        <v>2.25</v>
      </c>
      <c r="AQ25" s="21">
        <v>5.99</v>
      </c>
      <c r="AR25" s="45">
        <f t="shared" ref="AR25" si="66">AQ25-AP25</f>
        <v>3.74</v>
      </c>
      <c r="AS25" s="21">
        <f>AQ25-AQ31</f>
        <v>-260.08600000000001</v>
      </c>
      <c r="AT25" s="21">
        <f t="shared" ref="AT25" si="67">AP25/C25</f>
        <v>4.7018995674252403E-3</v>
      </c>
      <c r="AU25" s="21">
        <f t="shared" ref="AU25" si="68">AQ25/C25</f>
        <v>1.2517501515056529E-2</v>
      </c>
      <c r="AV25" s="21">
        <f t="shared" ref="AV25" si="69">AU25-AT25</f>
        <v>7.8156019476312878E-3</v>
      </c>
      <c r="AW25" s="25">
        <f>AU25-AU31</f>
        <v>-0.33070389391848515</v>
      </c>
      <c r="AX25" s="21">
        <v>0</v>
      </c>
      <c r="AY25" s="21">
        <v>0</v>
      </c>
      <c r="AZ25" s="44">
        <f t="shared" ref="AZ25" si="70">AY25-AX25</f>
        <v>0</v>
      </c>
      <c r="BA25" s="21">
        <f>AY25-AY31</f>
        <v>0</v>
      </c>
      <c r="BB25" s="21">
        <f t="shared" ref="BB25" si="71">AX25/C25</f>
        <v>0</v>
      </c>
      <c r="BC25" s="21">
        <f t="shared" ref="BC25" si="72">AY25/C25</f>
        <v>0</v>
      </c>
      <c r="BD25" s="21">
        <f t="shared" ref="BD25" si="73">BC25-BB25</f>
        <v>0</v>
      </c>
      <c r="BE25" s="25">
        <f>BC25-BC31</f>
        <v>0</v>
      </c>
      <c r="BF25" s="36">
        <v>4.3780000000000001</v>
      </c>
      <c r="BG25" s="108">
        <v>0</v>
      </c>
      <c r="BH25" s="45">
        <f t="shared" ref="BH25" si="74">BG25-BF25</f>
        <v>-4.3780000000000001</v>
      </c>
      <c r="BI25" s="21">
        <f>BG25-BG31</f>
        <v>-40.922999999999995</v>
      </c>
      <c r="BJ25" s="21">
        <f t="shared" ref="BJ25" si="75">BF25/C25</f>
        <v>9.1488516916389782E-3</v>
      </c>
      <c r="BK25" s="21">
        <f t="shared" ref="BK25" si="76">BG25/C25</f>
        <v>0</v>
      </c>
      <c r="BL25" s="21">
        <f t="shared" ref="BL25" si="77">BK25-BJ25</f>
        <v>-9.1488516916389782E-3</v>
      </c>
      <c r="BM25" s="25">
        <f>BK25-BK31</f>
        <v>-4.8877520070053929E-2</v>
      </c>
      <c r="BN25" s="21">
        <v>8.4700000000000006</v>
      </c>
      <c r="BO25" s="108">
        <v>25.047999999999998</v>
      </c>
      <c r="BP25" s="45">
        <f t="shared" ref="BP25" si="78">BO25-BN25</f>
        <v>16.577999999999996</v>
      </c>
      <c r="BQ25" s="21">
        <f>BO25-BO31</f>
        <v>-323.64699999999993</v>
      </c>
      <c r="BR25" s="21">
        <f t="shared" ref="BR25" si="79">BN25/C25</f>
        <v>1.7700039704929681E-2</v>
      </c>
      <c r="BS25" s="21">
        <f t="shared" ref="BS25" si="80">BO25/C25</f>
        <v>5.2343635717718849E-2</v>
      </c>
      <c r="BT25" s="21">
        <f t="shared" ref="BT25" si="81">BS25-BR25</f>
        <v>3.4643596012789171E-2</v>
      </c>
      <c r="BU25" s="25">
        <f>BS25-BS31</f>
        <v>-0.42514176993964559</v>
      </c>
      <c r="BV25" s="21">
        <v>12.56</v>
      </c>
      <c r="BW25" s="23">
        <v>0</v>
      </c>
      <c r="BX25" s="44">
        <f t="shared" ref="BX25" si="82">BW25-BV25</f>
        <v>-12.56</v>
      </c>
      <c r="BY25" s="21">
        <f>BW25-BW31</f>
        <v>-421.65300000000008</v>
      </c>
      <c r="BZ25" s="21">
        <f t="shared" ref="BZ25" si="83">BV25/C25</f>
        <v>2.6247048251938229E-2</v>
      </c>
      <c r="CA25" s="21">
        <f t="shared" ref="CA25" si="84">BW25/C25</f>
        <v>0</v>
      </c>
      <c r="CB25" s="21">
        <f t="shared" ref="CB25" si="85">CA25-BZ25</f>
        <v>-2.6247048251938229E-2</v>
      </c>
      <c r="CC25" s="25">
        <f>CA25-CA31</f>
        <v>-0.55350877107538521</v>
      </c>
      <c r="CD25" s="21">
        <v>13.43</v>
      </c>
      <c r="CE25" s="21">
        <v>11.64</v>
      </c>
      <c r="CF25" s="44">
        <f t="shared" ref="CF25" si="86">CE25-CD25</f>
        <v>-1.7899999999999991</v>
      </c>
      <c r="CG25" s="21">
        <f>CE25-CE31</f>
        <v>-553.51599999999996</v>
      </c>
      <c r="CH25" s="21">
        <f t="shared" ref="CH25" si="87">CD25/C25</f>
        <v>2.806511608467599E-2</v>
      </c>
      <c r="CI25" s="21">
        <f t="shared" ref="CI25" si="88">CE25/C25</f>
        <v>2.4324493762146578E-2</v>
      </c>
      <c r="CJ25" s="21">
        <f t="shared" ref="CJ25" si="89">CI25-CH25</f>
        <v>-3.7406223225294119E-3</v>
      </c>
      <c r="CK25" s="25">
        <f>CI25-CI31</f>
        <v>-0.73440610885013569</v>
      </c>
      <c r="CL25" s="21">
        <f t="shared" ref="CL25" si="90">J25+R25+Z25+AH25+AP25+AX25+BF25+BN25+BV25+CD25</f>
        <v>98.138000000000005</v>
      </c>
      <c r="CM25" s="21">
        <f t="shared" ref="CM25" si="91">CL25/12</f>
        <v>8.1781666666666677</v>
      </c>
      <c r="CN25" s="21">
        <f t="shared" ref="CN25" si="92">K25+S25+AA25+AI25+AQ25+AY25+BG25+BO25+BW25+CE25</f>
        <v>105.375</v>
      </c>
      <c r="CO25" s="21">
        <f t="shared" ref="CO25" si="93">CN25/12</f>
        <v>8.78125</v>
      </c>
      <c r="CP25" s="55">
        <f t="shared" ref="CP25" si="94">CN25-CL25</f>
        <v>7.2369999999999948</v>
      </c>
      <c r="CQ25" s="21">
        <f>CP25-CN31</f>
        <v>-3589.2549999999997</v>
      </c>
      <c r="CR25" s="21">
        <f t="shared" ref="CR25" si="95">CL25/C25</f>
        <v>0.20508223099910144</v>
      </c>
      <c r="CS25" s="21">
        <f t="shared" ref="CS25" si="96">CN25/C25</f>
        <v>0.22020562974108207</v>
      </c>
      <c r="CT25" s="21">
        <f t="shared" ref="CT25" si="97">CS25-CR25</f>
        <v>1.5123398741980626E-2</v>
      </c>
      <c r="CU25" s="21">
        <f>CS25-CT31</f>
        <v>0.13955500544192817</v>
      </c>
      <c r="CV25" s="111">
        <v>20</v>
      </c>
      <c r="CW25" s="102">
        <v>12</v>
      </c>
    </row>
    <row r="26" spans="1:101" s="22" customFormat="1" ht="20.25" customHeight="1">
      <c r="A26" s="104">
        <v>22</v>
      </c>
      <c r="B26" s="10" t="s">
        <v>74</v>
      </c>
      <c r="C26" s="186">
        <v>379.3</v>
      </c>
      <c r="D26" s="186"/>
      <c r="E26" s="104">
        <v>24</v>
      </c>
      <c r="F26" s="11">
        <v>27.91</v>
      </c>
      <c r="G26" s="11">
        <v>1.01</v>
      </c>
      <c r="H26" s="11">
        <v>27.91</v>
      </c>
      <c r="I26" s="11">
        <f t="shared" si="14"/>
        <v>0</v>
      </c>
      <c r="J26" s="24">
        <v>0</v>
      </c>
      <c r="K26" s="24">
        <v>0</v>
      </c>
      <c r="L26" s="24">
        <f t="shared" si="7"/>
        <v>0</v>
      </c>
      <c r="M26" s="24">
        <v>0</v>
      </c>
      <c r="N26" s="24">
        <f t="shared" si="0"/>
        <v>0</v>
      </c>
      <c r="O26" s="24">
        <f t="shared" si="1"/>
        <v>0</v>
      </c>
      <c r="P26" s="24">
        <f t="shared" si="15"/>
        <v>0</v>
      </c>
      <c r="Q26" s="100">
        <v>0</v>
      </c>
      <c r="R26" s="24">
        <v>0</v>
      </c>
      <c r="S26" s="24">
        <v>0</v>
      </c>
      <c r="T26" s="24">
        <f t="shared" si="8"/>
        <v>0</v>
      </c>
      <c r="U26" s="24">
        <v>0</v>
      </c>
      <c r="V26" s="24">
        <f t="shared" si="48"/>
        <v>0</v>
      </c>
      <c r="W26" s="24">
        <f t="shared" si="16"/>
        <v>0</v>
      </c>
      <c r="X26" s="24">
        <f t="shared" si="17"/>
        <v>0</v>
      </c>
      <c r="Y26" s="100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f t="shared" si="19"/>
        <v>0</v>
      </c>
      <c r="AF26" s="24">
        <f t="shared" si="20"/>
        <v>0</v>
      </c>
      <c r="AG26" s="100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f t="shared" si="21"/>
        <v>0</v>
      </c>
      <c r="AM26" s="24">
        <f t="shared" si="22"/>
        <v>0</v>
      </c>
      <c r="AN26" s="24">
        <f t="shared" si="23"/>
        <v>0</v>
      </c>
      <c r="AO26" s="100">
        <v>0</v>
      </c>
      <c r="AP26" s="24">
        <v>0</v>
      </c>
      <c r="AQ26" s="24">
        <v>0</v>
      </c>
      <c r="AR26" s="24">
        <f t="shared" si="11"/>
        <v>0</v>
      </c>
      <c r="AS26" s="24">
        <v>0</v>
      </c>
      <c r="AT26" s="24">
        <f t="shared" si="24"/>
        <v>0</v>
      </c>
      <c r="AU26" s="24">
        <f t="shared" si="25"/>
        <v>0</v>
      </c>
      <c r="AV26" s="24">
        <f t="shared" si="26"/>
        <v>0</v>
      </c>
      <c r="AW26" s="100">
        <v>0</v>
      </c>
      <c r="AX26" s="24">
        <v>0</v>
      </c>
      <c r="AY26" s="24">
        <v>0</v>
      </c>
      <c r="AZ26" s="24">
        <f t="shared" si="2"/>
        <v>0</v>
      </c>
      <c r="BA26" s="24">
        <f>AY26-AY32</f>
        <v>0</v>
      </c>
      <c r="BB26" s="24">
        <f t="shared" si="27"/>
        <v>0</v>
      </c>
      <c r="BC26" s="24">
        <f t="shared" si="28"/>
        <v>0</v>
      </c>
      <c r="BD26" s="24">
        <f t="shared" si="29"/>
        <v>0</v>
      </c>
      <c r="BE26" s="100">
        <f>BC26-BC32</f>
        <v>0</v>
      </c>
      <c r="BF26" s="24">
        <v>0</v>
      </c>
      <c r="BG26" s="24">
        <v>0</v>
      </c>
      <c r="BH26" s="24">
        <f t="shared" si="3"/>
        <v>0</v>
      </c>
      <c r="BI26" s="24">
        <v>0</v>
      </c>
      <c r="BJ26" s="24">
        <f t="shared" si="30"/>
        <v>0</v>
      </c>
      <c r="BK26" s="24">
        <f t="shared" si="31"/>
        <v>0</v>
      </c>
      <c r="BL26" s="24">
        <f t="shared" si="32"/>
        <v>0</v>
      </c>
      <c r="BM26" s="100">
        <v>0</v>
      </c>
      <c r="BN26" s="24">
        <v>0</v>
      </c>
      <c r="BO26" s="24">
        <v>7.7750000000000004</v>
      </c>
      <c r="BP26" s="24">
        <v>0</v>
      </c>
      <c r="BQ26" s="24">
        <f>BO26-BO32</f>
        <v>-6.7539583333333297</v>
      </c>
      <c r="BR26" s="24">
        <f t="shared" si="33"/>
        <v>0</v>
      </c>
      <c r="BS26" s="24">
        <f t="shared" si="34"/>
        <v>2.0498286316899553E-2</v>
      </c>
      <c r="BT26" s="24">
        <f t="shared" si="35"/>
        <v>2.0498286316899553E-2</v>
      </c>
      <c r="BU26" s="100">
        <f>BS26-BS32</f>
        <v>6.030610811760366E-4</v>
      </c>
      <c r="BV26" s="24">
        <v>0</v>
      </c>
      <c r="BW26" s="24">
        <v>9.66</v>
      </c>
      <c r="BX26" s="24">
        <f t="shared" si="5"/>
        <v>9.66</v>
      </c>
      <c r="BY26" s="24">
        <f>BW26-BW32</f>
        <v>-7.9088750000000019</v>
      </c>
      <c r="BZ26" s="24">
        <f t="shared" si="36"/>
        <v>0</v>
      </c>
      <c r="CA26" s="24">
        <f t="shared" si="37"/>
        <v>2.5467967308199314E-2</v>
      </c>
      <c r="CB26" s="24">
        <f t="shared" si="38"/>
        <v>2.5467967308199314E-2</v>
      </c>
      <c r="CC26" s="100">
        <f>CA26-CA32</f>
        <v>2.4051018467249295E-3</v>
      </c>
      <c r="CD26" s="24">
        <v>0</v>
      </c>
      <c r="CE26" s="24">
        <v>12.417</v>
      </c>
      <c r="CF26" s="24">
        <f t="shared" si="12"/>
        <v>12.417</v>
      </c>
      <c r="CG26" s="24">
        <f>CE26-CE32</f>
        <v>-11.131166666666664</v>
      </c>
      <c r="CH26" s="24">
        <f t="shared" si="39"/>
        <v>0</v>
      </c>
      <c r="CI26" s="24">
        <f t="shared" si="40"/>
        <v>3.2736620089638804E-2</v>
      </c>
      <c r="CJ26" s="24">
        <f t="shared" si="41"/>
        <v>3.2736620089638804E-2</v>
      </c>
      <c r="CK26" s="100">
        <f>CI26-CI32</f>
        <v>1.122844980793708E-3</v>
      </c>
      <c r="CL26" s="24">
        <f t="shared" si="42"/>
        <v>0</v>
      </c>
      <c r="CM26" s="24">
        <v>0</v>
      </c>
      <c r="CN26" s="24">
        <f t="shared" si="44"/>
        <v>29.852000000000004</v>
      </c>
      <c r="CO26" s="24">
        <f>CN26/4</f>
        <v>7.463000000000001</v>
      </c>
      <c r="CP26" s="101">
        <v>0</v>
      </c>
      <c r="CQ26" s="24">
        <v>0</v>
      </c>
      <c r="CR26" s="24">
        <v>0</v>
      </c>
      <c r="CS26" s="24">
        <f t="shared" si="6"/>
        <v>7.8702873714737678E-2</v>
      </c>
      <c r="CT26" s="24">
        <v>0</v>
      </c>
      <c r="CU26" s="24">
        <f>CS26-CT32</f>
        <v>7.5342431035606269E-2</v>
      </c>
      <c r="CV26" s="111">
        <v>25</v>
      </c>
      <c r="CW26" s="102">
        <v>0</v>
      </c>
    </row>
    <row r="27" spans="1:101" s="22" customFormat="1" ht="18" customHeight="1">
      <c r="A27" s="104">
        <v>23</v>
      </c>
      <c r="B27" s="10" t="s">
        <v>52</v>
      </c>
      <c r="C27" s="186">
        <v>880.24</v>
      </c>
      <c r="D27" s="186"/>
      <c r="E27" s="104">
        <v>24</v>
      </c>
      <c r="F27" s="11">
        <v>27.52</v>
      </c>
      <c r="G27" s="11">
        <v>0.62</v>
      </c>
      <c r="H27" s="11">
        <v>27.52</v>
      </c>
      <c r="I27" s="11">
        <f t="shared" si="14"/>
        <v>0</v>
      </c>
      <c r="J27" s="21">
        <v>34.630000000000003</v>
      </c>
      <c r="K27" s="21">
        <v>36.06</v>
      </c>
      <c r="L27" s="45">
        <f t="shared" si="7"/>
        <v>1.4299999999999997</v>
      </c>
      <c r="M27" s="21">
        <f>K27-K32</f>
        <v>7.4544583333333385</v>
      </c>
      <c r="N27" s="21">
        <f t="shared" si="0"/>
        <v>3.9341543215486691E-2</v>
      </c>
      <c r="O27" s="21">
        <f t="shared" si="1"/>
        <v>4.0966100154503318E-2</v>
      </c>
      <c r="P27" s="21">
        <f t="shared" si="15"/>
        <v>1.6245569390166276E-3</v>
      </c>
      <c r="Q27" s="25">
        <f>O27-O32</f>
        <v>3.497789995205107E-3</v>
      </c>
      <c r="R27" s="21">
        <v>34.78</v>
      </c>
      <c r="S27" s="21">
        <v>30.15</v>
      </c>
      <c r="T27" s="44">
        <f t="shared" si="8"/>
        <v>-4.6300000000000026</v>
      </c>
      <c r="U27" s="21">
        <f>S27-S32</f>
        <v>5.6131250000000001</v>
      </c>
      <c r="V27" s="21">
        <f t="shared" si="48"/>
        <v>3.9511951286012904E-2</v>
      </c>
      <c r="W27" s="21">
        <f t="shared" si="16"/>
        <v>3.4252022175770246E-2</v>
      </c>
      <c r="X27" s="21">
        <f t="shared" si="17"/>
        <v>-5.2599291102426587E-3</v>
      </c>
      <c r="Y27" s="25">
        <f>W27-W32</f>
        <v>2.1741894463832984E-3</v>
      </c>
      <c r="Z27" s="21">
        <v>20.29</v>
      </c>
      <c r="AA27" s="21">
        <v>25.2</v>
      </c>
      <c r="AB27" s="45">
        <f t="shared" si="9"/>
        <v>4.91</v>
      </c>
      <c r="AC27" s="21">
        <f>AA27-AA32</f>
        <v>4.8337083333333375</v>
      </c>
      <c r="AD27" s="21">
        <f t="shared" si="18"/>
        <v>2.3050531673180042E-2</v>
      </c>
      <c r="AE27" s="21">
        <f t="shared" si="19"/>
        <v>2.8628555848404978E-2</v>
      </c>
      <c r="AF27" s="21">
        <f t="shared" si="20"/>
        <v>5.5780241752249361E-3</v>
      </c>
      <c r="AG27" s="25">
        <f>AE27-AE32</f>
        <v>2.0874224824217295E-3</v>
      </c>
      <c r="AH27" s="21">
        <v>18.329999999999998</v>
      </c>
      <c r="AI27" s="21">
        <v>19.39</v>
      </c>
      <c r="AJ27" s="45">
        <f t="shared" si="10"/>
        <v>1.0600000000000023</v>
      </c>
      <c r="AK27" s="21">
        <f>AI27-AI32</f>
        <v>4.6183750000000021</v>
      </c>
      <c r="AL27" s="21">
        <f t="shared" si="21"/>
        <v>2.0823866218304097E-2</v>
      </c>
      <c r="AM27" s="21">
        <f t="shared" si="22"/>
        <v>2.2028083250022722E-2</v>
      </c>
      <c r="AN27" s="21">
        <f t="shared" si="23"/>
        <v>1.2042170317186247E-3</v>
      </c>
      <c r="AO27" s="25">
        <f>AM27-AM32</f>
        <v>3.1734842982394512E-3</v>
      </c>
      <c r="AP27" s="21">
        <v>5.95</v>
      </c>
      <c r="AQ27" s="21">
        <v>12.09</v>
      </c>
      <c r="AR27" s="45">
        <f t="shared" si="11"/>
        <v>6.14</v>
      </c>
      <c r="AS27" s="21">
        <f>AQ27-AQ32</f>
        <v>1.0034999999999989</v>
      </c>
      <c r="AT27" s="21">
        <f t="shared" si="24"/>
        <v>6.7595201308733987E-3</v>
      </c>
      <c r="AU27" s="21">
        <f t="shared" si="25"/>
        <v>1.3734890484413342E-2</v>
      </c>
      <c r="AV27" s="21">
        <f t="shared" si="26"/>
        <v>6.9753703535399437E-3</v>
      </c>
      <c r="AW27" s="25">
        <f>AU27-AU32</f>
        <v>-5.6600099198422793E-4</v>
      </c>
      <c r="AX27" s="21">
        <v>0</v>
      </c>
      <c r="AY27" s="21">
        <v>0</v>
      </c>
      <c r="AZ27" s="44">
        <f t="shared" si="2"/>
        <v>0</v>
      </c>
      <c r="BA27" s="21">
        <f>AY27-AY32</f>
        <v>0</v>
      </c>
      <c r="BB27" s="21">
        <f t="shared" si="27"/>
        <v>0</v>
      </c>
      <c r="BC27" s="21">
        <f t="shared" si="28"/>
        <v>0</v>
      </c>
      <c r="BD27" s="21">
        <f t="shared" si="29"/>
        <v>0</v>
      </c>
      <c r="BE27" s="25">
        <f>BC27-BC32</f>
        <v>0</v>
      </c>
      <c r="BF27" s="21">
        <v>3.16</v>
      </c>
      <c r="BG27" s="99">
        <v>0</v>
      </c>
      <c r="BH27" s="44">
        <f t="shared" si="3"/>
        <v>-3.16</v>
      </c>
      <c r="BI27" s="21">
        <f>BG27-BG32</f>
        <v>-1.7051249999999998</v>
      </c>
      <c r="BJ27" s="21">
        <f t="shared" si="30"/>
        <v>3.5899300190857042E-3</v>
      </c>
      <c r="BK27" s="21">
        <f t="shared" si="31"/>
        <v>0</v>
      </c>
      <c r="BL27" s="21">
        <f t="shared" si="32"/>
        <v>-3.5899300190857042E-3</v>
      </c>
      <c r="BM27" s="25">
        <f>BK27-BK32</f>
        <v>-2.0365633362522469E-3</v>
      </c>
      <c r="BN27" s="21">
        <v>15.41</v>
      </c>
      <c r="BO27" s="99">
        <v>14.4</v>
      </c>
      <c r="BP27" s="44">
        <f t="shared" si="4"/>
        <v>-1.0099999999999998</v>
      </c>
      <c r="BQ27" s="21">
        <f>BO27-BO32</f>
        <v>-0.12895833333332973</v>
      </c>
      <c r="BR27" s="21">
        <f t="shared" si="33"/>
        <v>1.7506589112060347E-2</v>
      </c>
      <c r="BS27" s="21">
        <f t="shared" si="34"/>
        <v>1.6359174770517133E-2</v>
      </c>
      <c r="BT27" s="21">
        <f t="shared" si="35"/>
        <v>-1.1474143415432132E-3</v>
      </c>
      <c r="BU27" s="25">
        <f>BS27-BS32</f>
        <v>-3.5360504652063827E-3</v>
      </c>
      <c r="BV27" s="21">
        <v>25.41</v>
      </c>
      <c r="BW27" s="21">
        <v>21.7</v>
      </c>
      <c r="BX27" s="44">
        <f t="shared" si="5"/>
        <v>-3.7100000000000009</v>
      </c>
      <c r="BY27" s="21">
        <f>BW27-BW32</f>
        <v>4.1311249999999973</v>
      </c>
      <c r="BZ27" s="21">
        <f t="shared" si="36"/>
        <v>2.8867127147141687E-2</v>
      </c>
      <c r="CA27" s="21">
        <f t="shared" si="37"/>
        <v>2.4652367536126509E-2</v>
      </c>
      <c r="CB27" s="21">
        <f t="shared" si="38"/>
        <v>-4.2147596110151779E-3</v>
      </c>
      <c r="CC27" s="25">
        <f>CA27-CA32</f>
        <v>1.5895020746521243E-3</v>
      </c>
      <c r="CD27" s="21">
        <v>30.78</v>
      </c>
      <c r="CE27" s="21">
        <v>27.26</v>
      </c>
      <c r="CF27" s="44">
        <f t="shared" si="12"/>
        <v>-3.5199999999999996</v>
      </c>
      <c r="CG27" s="21">
        <f>CE27-CE32</f>
        <v>3.7118333333333382</v>
      </c>
      <c r="CH27" s="21">
        <f t="shared" si="39"/>
        <v>3.4967736071980372E-2</v>
      </c>
      <c r="CI27" s="21">
        <f t="shared" si="40"/>
        <v>3.0968826683631739E-2</v>
      </c>
      <c r="CJ27" s="21">
        <f t="shared" si="41"/>
        <v>-3.9989093883486329E-3</v>
      </c>
      <c r="CK27" s="25">
        <f>CI27-CI32</f>
        <v>-6.4494842521335694E-4</v>
      </c>
      <c r="CL27" s="21">
        <f t="shared" si="42"/>
        <v>188.73999999999998</v>
      </c>
      <c r="CM27" s="21">
        <f t="shared" si="43"/>
        <v>15.728333333333332</v>
      </c>
      <c r="CN27" s="21">
        <f t="shared" si="44"/>
        <v>186.25</v>
      </c>
      <c r="CO27" s="21">
        <f t="shared" si="45"/>
        <v>15.520833333333334</v>
      </c>
      <c r="CP27" s="54">
        <f t="shared" si="13"/>
        <v>-2.4899999999999807</v>
      </c>
      <c r="CQ27" s="21">
        <f>CP27-CN32</f>
        <v>-152.34383333333329</v>
      </c>
      <c r="CR27" s="21">
        <f t="shared" si="46"/>
        <v>0.21441879487412521</v>
      </c>
      <c r="CS27" s="21">
        <f t="shared" si="6"/>
        <v>0.21159002090338999</v>
      </c>
      <c r="CT27" s="21">
        <f t="shared" si="47"/>
        <v>-2.8287739707352211E-3</v>
      </c>
      <c r="CU27" s="21">
        <f>CS27-CT32</f>
        <v>0.20822957822425858</v>
      </c>
      <c r="CV27" s="111">
        <v>16</v>
      </c>
      <c r="CW27" s="102">
        <v>21</v>
      </c>
    </row>
    <row r="28" spans="1:101" s="22" customFormat="1" ht="18" customHeight="1">
      <c r="A28" s="104">
        <v>24</v>
      </c>
      <c r="B28" s="10" t="s">
        <v>15</v>
      </c>
      <c r="C28" s="186">
        <v>602.20000000000005</v>
      </c>
      <c r="D28" s="186"/>
      <c r="E28" s="104">
        <v>21</v>
      </c>
      <c r="F28" s="11">
        <v>27.74</v>
      </c>
      <c r="G28" s="11">
        <v>0.84</v>
      </c>
      <c r="H28" s="11">
        <v>25.84</v>
      </c>
      <c r="I28" s="11">
        <f t="shared" si="14"/>
        <v>-1.8999999999999986</v>
      </c>
      <c r="J28" s="21">
        <v>25.681000000000001</v>
      </c>
      <c r="K28" s="21">
        <v>27.006</v>
      </c>
      <c r="L28" s="45">
        <f t="shared" si="7"/>
        <v>1.3249999999999993</v>
      </c>
      <c r="M28" s="21">
        <f>K28-K32</f>
        <v>-1.5995416666666635</v>
      </c>
      <c r="N28" s="21">
        <f t="shared" si="0"/>
        <v>4.2645300564596478E-2</v>
      </c>
      <c r="O28" s="21">
        <f t="shared" si="1"/>
        <v>4.4845566257057455E-2</v>
      </c>
      <c r="P28" s="21">
        <f t="shared" si="15"/>
        <v>2.2002656924609773E-3</v>
      </c>
      <c r="Q28" s="25">
        <f>O28-O32</f>
        <v>7.3772560977592438E-3</v>
      </c>
      <c r="R28" s="21">
        <v>24.625</v>
      </c>
      <c r="S28" s="21">
        <v>20.972999999999999</v>
      </c>
      <c r="T28" s="44">
        <f t="shared" si="8"/>
        <v>-3.652000000000001</v>
      </c>
      <c r="U28" s="21">
        <f>S28-S32</f>
        <v>-3.5638749999999995</v>
      </c>
      <c r="V28" s="21">
        <f t="shared" si="48"/>
        <v>4.0891730322152105E-2</v>
      </c>
      <c r="W28" s="21">
        <f t="shared" si="16"/>
        <v>3.4827299900365323E-2</v>
      </c>
      <c r="X28" s="21">
        <f t="shared" si="17"/>
        <v>-6.0644304217867817E-3</v>
      </c>
      <c r="Y28" s="25">
        <f>W28-W32</f>
        <v>2.7494671709783758E-3</v>
      </c>
      <c r="Z28" s="21">
        <v>12.77</v>
      </c>
      <c r="AA28" s="21">
        <v>18.193000000000001</v>
      </c>
      <c r="AB28" s="45">
        <f t="shared" si="9"/>
        <v>5.4230000000000018</v>
      </c>
      <c r="AC28" s="21">
        <f>AA28-AA32</f>
        <v>-2.1732916666666604</v>
      </c>
      <c r="AD28" s="21">
        <f t="shared" si="18"/>
        <v>2.1205579541680501E-2</v>
      </c>
      <c r="AE28" s="21">
        <f t="shared" si="19"/>
        <v>3.0210893390900034E-2</v>
      </c>
      <c r="AF28" s="21">
        <f t="shared" si="20"/>
        <v>9.0053138492195324E-3</v>
      </c>
      <c r="AG28" s="25">
        <f>AE28-AE32</f>
        <v>3.669760024916785E-3</v>
      </c>
      <c r="AH28" s="21">
        <v>10.37</v>
      </c>
      <c r="AI28" s="21">
        <v>13.601000000000001</v>
      </c>
      <c r="AJ28" s="45">
        <f t="shared" si="10"/>
        <v>3.2310000000000016</v>
      </c>
      <c r="AK28" s="21">
        <f>AI28-AI32</f>
        <v>-1.1706249999999976</v>
      </c>
      <c r="AL28" s="21">
        <f t="shared" si="21"/>
        <v>1.7220192627034205E-2</v>
      </c>
      <c r="AM28" s="21">
        <f t="shared" si="22"/>
        <v>2.2585519760876784E-2</v>
      </c>
      <c r="AN28" s="21">
        <f t="shared" si="23"/>
        <v>5.365327133842579E-3</v>
      </c>
      <c r="AO28" s="25">
        <f>AM28-AM32</f>
        <v>3.7309208090935131E-3</v>
      </c>
      <c r="AP28" s="21">
        <v>3.125</v>
      </c>
      <c r="AQ28" s="21">
        <v>7.9</v>
      </c>
      <c r="AR28" s="45">
        <f t="shared" si="11"/>
        <v>4.7750000000000004</v>
      </c>
      <c r="AS28" s="21">
        <f>AQ28-AQ32</f>
        <v>-3.1865000000000006</v>
      </c>
      <c r="AT28" s="21">
        <f t="shared" si="24"/>
        <v>5.189305878445699E-3</v>
      </c>
      <c r="AU28" s="21">
        <f t="shared" si="25"/>
        <v>1.3118565260710728E-2</v>
      </c>
      <c r="AV28" s="21">
        <f t="shared" si="26"/>
        <v>7.9292593822650297E-3</v>
      </c>
      <c r="AW28" s="25">
        <f>AU28-AU32</f>
        <v>-1.1823262156868426E-3</v>
      </c>
      <c r="AX28" s="21">
        <v>0</v>
      </c>
      <c r="AY28" s="21">
        <v>0</v>
      </c>
      <c r="AZ28" s="44">
        <f t="shared" si="2"/>
        <v>0</v>
      </c>
      <c r="BA28" s="21">
        <f>AY28-AY32</f>
        <v>0</v>
      </c>
      <c r="BB28" s="21">
        <f t="shared" si="27"/>
        <v>0</v>
      </c>
      <c r="BC28" s="21">
        <f t="shared" si="28"/>
        <v>0</v>
      </c>
      <c r="BD28" s="21">
        <f t="shared" si="29"/>
        <v>0</v>
      </c>
      <c r="BE28" s="25">
        <f>BC28-BC32</f>
        <v>0</v>
      </c>
      <c r="BF28" s="21">
        <v>2.6080000000000001</v>
      </c>
      <c r="BG28" s="99">
        <v>0</v>
      </c>
      <c r="BH28" s="44">
        <f t="shared" si="3"/>
        <v>-2.6080000000000001</v>
      </c>
      <c r="BI28" s="21">
        <f>BG28-BG32</f>
        <v>-1.7051249999999998</v>
      </c>
      <c r="BJ28" s="21">
        <f t="shared" si="30"/>
        <v>4.3307871139156425E-3</v>
      </c>
      <c r="BK28" s="21">
        <f t="shared" si="31"/>
        <v>0</v>
      </c>
      <c r="BL28" s="21">
        <f t="shared" si="32"/>
        <v>-4.3307871139156425E-3</v>
      </c>
      <c r="BM28" s="25">
        <f>BK28-BK32</f>
        <v>-2.0365633362522469E-3</v>
      </c>
      <c r="BN28" s="21">
        <v>11.673</v>
      </c>
      <c r="BO28" s="99">
        <v>12.327</v>
      </c>
      <c r="BP28" s="45">
        <f t="shared" si="4"/>
        <v>0.65399999999999991</v>
      </c>
      <c r="BQ28" s="21">
        <f>BO28-BO32</f>
        <v>-2.2019583333333301</v>
      </c>
      <c r="BR28" s="21">
        <f t="shared" si="33"/>
        <v>1.9383925606110925E-2</v>
      </c>
      <c r="BS28" s="21">
        <f t="shared" si="34"/>
        <v>2.0469943540352042E-2</v>
      </c>
      <c r="BT28" s="21">
        <f t="shared" si="35"/>
        <v>1.0860179342411166E-3</v>
      </c>
      <c r="BU28" s="25">
        <f>BS28-BS32</f>
        <v>5.7471830462852563E-4</v>
      </c>
      <c r="BV28" s="21">
        <v>17.878</v>
      </c>
      <c r="BW28" s="21">
        <v>13.627000000000001</v>
      </c>
      <c r="BX28" s="44">
        <f t="shared" si="5"/>
        <v>-4.2509999999999994</v>
      </c>
      <c r="BY28" s="21">
        <f>BW28-BW32</f>
        <v>-3.9418750000000014</v>
      </c>
      <c r="BZ28" s="21">
        <f t="shared" si="36"/>
        <v>2.9687811358352703E-2</v>
      </c>
      <c r="CA28" s="21">
        <f t="shared" si="37"/>
        <v>2.2628694785785452E-2</v>
      </c>
      <c r="CB28" s="21">
        <f t="shared" si="38"/>
        <v>-7.0591165725672513E-3</v>
      </c>
      <c r="CC28" s="25">
        <f>CA28-CA32</f>
        <v>-4.3417067568893297E-4</v>
      </c>
      <c r="CD28" s="21">
        <v>19.741</v>
      </c>
      <c r="CE28" s="21">
        <v>19.327000000000002</v>
      </c>
      <c r="CF28" s="44">
        <f t="shared" si="12"/>
        <v>-0.41399999999999793</v>
      </c>
      <c r="CG28" s="21">
        <f>CE28-CE32</f>
        <v>-4.2211666666666616</v>
      </c>
      <c r="CH28" s="21">
        <f t="shared" si="39"/>
        <v>3.2781467950846889E-2</v>
      </c>
      <c r="CI28" s="21">
        <f t="shared" si="40"/>
        <v>3.2093988708070412E-2</v>
      </c>
      <c r="CJ28" s="21">
        <f t="shared" si="41"/>
        <v>-6.8747924277647726E-4</v>
      </c>
      <c r="CK28" s="25">
        <f>CI28-CI32</f>
        <v>4.8021359922531537E-4</v>
      </c>
      <c r="CL28" s="21">
        <f t="shared" si="42"/>
        <v>128.471</v>
      </c>
      <c r="CM28" s="21">
        <f>CL28/4</f>
        <v>32.117750000000001</v>
      </c>
      <c r="CN28" s="21">
        <f t="shared" si="44"/>
        <v>132.95400000000001</v>
      </c>
      <c r="CO28" s="21">
        <f t="shared" si="45"/>
        <v>11.079500000000001</v>
      </c>
      <c r="CP28" s="55">
        <f t="shared" si="13"/>
        <v>4.4830000000000041</v>
      </c>
      <c r="CQ28" s="21"/>
      <c r="CR28" s="21">
        <f t="shared" si="46"/>
        <v>0.21333610096313516</v>
      </c>
      <c r="CS28" s="21">
        <f t="shared" si="6"/>
        <v>0.22078047160411823</v>
      </c>
      <c r="CT28" s="21">
        <f t="shared" si="47"/>
        <v>7.4443706409830779E-3</v>
      </c>
      <c r="CU28" s="21">
        <f>CS28-CT32</f>
        <v>0.21742002892498682</v>
      </c>
      <c r="CV28" s="111">
        <v>21</v>
      </c>
      <c r="CW28" s="102">
        <v>20</v>
      </c>
    </row>
    <row r="29" spans="1:101" s="22" customFormat="1" ht="17.25" customHeight="1">
      <c r="A29" s="104">
        <v>25</v>
      </c>
      <c r="B29" s="10" t="s">
        <v>23</v>
      </c>
      <c r="C29" s="186">
        <v>1519.4</v>
      </c>
      <c r="D29" s="186"/>
      <c r="E29" s="104">
        <v>24</v>
      </c>
      <c r="F29" s="11">
        <v>29.89</v>
      </c>
      <c r="G29" s="11">
        <v>2.99</v>
      </c>
      <c r="H29" s="11"/>
      <c r="I29" s="11">
        <f t="shared" si="14"/>
        <v>-29.89</v>
      </c>
      <c r="J29" s="21">
        <v>59.12</v>
      </c>
      <c r="K29" s="21">
        <v>61.4</v>
      </c>
      <c r="L29" s="45">
        <f t="shared" si="7"/>
        <v>2.2800000000000011</v>
      </c>
      <c r="M29" s="21">
        <f>K29-K32</f>
        <v>32.794458333333338</v>
      </c>
      <c r="N29" s="21">
        <f t="shared" si="0"/>
        <v>3.8910096090562063E-2</v>
      </c>
      <c r="O29" s="21">
        <f t="shared" si="1"/>
        <v>4.0410688429643279E-2</v>
      </c>
      <c r="P29" s="21">
        <f t="shared" si="15"/>
        <v>1.5005923390812165E-3</v>
      </c>
      <c r="Q29" s="25">
        <f>O29-O32</f>
        <v>2.9423782703450682E-3</v>
      </c>
      <c r="R29" s="21">
        <v>57.01</v>
      </c>
      <c r="S29" s="21">
        <v>54.47</v>
      </c>
      <c r="T29" s="44">
        <f t="shared" si="8"/>
        <v>-2.5399999999999991</v>
      </c>
      <c r="U29" s="21">
        <f>S29-S32</f>
        <v>29.933125</v>
      </c>
      <c r="V29" s="21">
        <f t="shared" si="48"/>
        <v>3.7521390022377248E-2</v>
      </c>
      <c r="W29" s="21">
        <f t="shared" si="16"/>
        <v>3.5849677504278005E-2</v>
      </c>
      <c r="X29" s="21">
        <f t="shared" si="17"/>
        <v>-1.6717125180992429E-3</v>
      </c>
      <c r="Y29" s="25">
        <f>W29-W32</f>
        <v>3.7718447748910575E-3</v>
      </c>
      <c r="Z29" s="21">
        <v>48.15</v>
      </c>
      <c r="AA29" s="21">
        <v>44.74</v>
      </c>
      <c r="AB29" s="44">
        <f t="shared" si="9"/>
        <v>-3.4099999999999966</v>
      </c>
      <c r="AC29" s="21">
        <f>AA29-AA32</f>
        <v>24.37370833333334</v>
      </c>
      <c r="AD29" s="21">
        <f t="shared" si="18"/>
        <v>3.1690140845070422E-2</v>
      </c>
      <c r="AE29" s="21">
        <f t="shared" si="19"/>
        <v>2.9445833881795447E-2</v>
      </c>
      <c r="AF29" s="21">
        <f t="shared" si="20"/>
        <v>-2.2443069632749751E-3</v>
      </c>
      <c r="AG29" s="25">
        <f>AE29-AE32</f>
        <v>2.9047005158121982E-3</v>
      </c>
      <c r="AH29" s="21">
        <v>34.909999999999997</v>
      </c>
      <c r="AI29" s="21">
        <v>34.76</v>
      </c>
      <c r="AJ29" s="44">
        <f t="shared" si="10"/>
        <v>-0.14999999999999858</v>
      </c>
      <c r="AK29" s="21">
        <f>AI29-AI32</f>
        <v>19.988374999999998</v>
      </c>
      <c r="AL29" s="21">
        <f t="shared" si="21"/>
        <v>2.2976174805844407E-2</v>
      </c>
      <c r="AM29" s="21">
        <f t="shared" si="22"/>
        <v>2.2877451625641698E-2</v>
      </c>
      <c r="AN29" s="21">
        <f t="shared" si="23"/>
        <v>-9.8723180202708871E-5</v>
      </c>
      <c r="AO29" s="25">
        <f>AM29-AM32</f>
        <v>4.0228526738584278E-3</v>
      </c>
      <c r="AP29" s="21">
        <v>12.27</v>
      </c>
      <c r="AQ29" s="21">
        <v>24.89</v>
      </c>
      <c r="AR29" s="45">
        <f t="shared" si="11"/>
        <v>12.620000000000001</v>
      </c>
      <c r="AS29" s="21">
        <f>AQ29-AQ32</f>
        <v>13.8035</v>
      </c>
      <c r="AT29" s="21">
        <f t="shared" si="24"/>
        <v>8.0755561405818077E-3</v>
      </c>
      <c r="AU29" s="21">
        <f t="shared" si="25"/>
        <v>1.6381466368303278E-2</v>
      </c>
      <c r="AV29" s="21">
        <f t="shared" si="26"/>
        <v>8.3059102277214698E-3</v>
      </c>
      <c r="AW29" s="25">
        <f>AU29-AU32</f>
        <v>2.0805748919057072E-3</v>
      </c>
      <c r="AX29" s="21">
        <v>0</v>
      </c>
      <c r="AY29" s="21">
        <v>0</v>
      </c>
      <c r="AZ29" s="44">
        <f t="shared" si="2"/>
        <v>0</v>
      </c>
      <c r="BA29" s="21">
        <f>AY29-AY32</f>
        <v>0</v>
      </c>
      <c r="BB29" s="21">
        <f t="shared" si="27"/>
        <v>0</v>
      </c>
      <c r="BC29" s="21">
        <f t="shared" si="28"/>
        <v>0</v>
      </c>
      <c r="BD29" s="21">
        <f t="shared" si="29"/>
        <v>0</v>
      </c>
      <c r="BE29" s="25">
        <f>BC29-BC32</f>
        <v>0</v>
      </c>
      <c r="BF29" s="21">
        <v>6.25</v>
      </c>
      <c r="BG29" s="21">
        <v>5.52</v>
      </c>
      <c r="BH29" s="44">
        <f t="shared" si="3"/>
        <v>-0.73000000000000043</v>
      </c>
      <c r="BI29" s="21">
        <f>BG29-BG32</f>
        <v>3.8148749999999998</v>
      </c>
      <c r="BJ29" s="21">
        <f t="shared" si="30"/>
        <v>4.1134658417796496E-3</v>
      </c>
      <c r="BK29" s="21">
        <f t="shared" si="31"/>
        <v>3.6330130314597862E-3</v>
      </c>
      <c r="BL29" s="21">
        <f t="shared" si="32"/>
        <v>-4.8045281031986343E-4</v>
      </c>
      <c r="BM29" s="25">
        <f>BK29-BK32</f>
        <v>1.5964496952075393E-3</v>
      </c>
      <c r="BN29" s="21">
        <v>30.13</v>
      </c>
      <c r="BO29" s="21">
        <v>27.07</v>
      </c>
      <c r="BP29" s="44">
        <f t="shared" si="4"/>
        <v>-3.0599999999999987</v>
      </c>
      <c r="BQ29" s="21">
        <f>BO29-BO32</f>
        <v>12.54104166666667</v>
      </c>
      <c r="BR29" s="21">
        <f t="shared" si="33"/>
        <v>1.9830196130051336E-2</v>
      </c>
      <c r="BS29" s="21">
        <f t="shared" si="34"/>
        <v>1.7816243253916019E-2</v>
      </c>
      <c r="BT29" s="21">
        <f t="shared" si="35"/>
        <v>-2.0139528761353165E-3</v>
      </c>
      <c r="BU29" s="25">
        <f>BS29-BS32</f>
        <v>-2.078981981807497E-3</v>
      </c>
      <c r="BV29" s="21">
        <v>44.23</v>
      </c>
      <c r="BW29" s="21">
        <v>32.659999999999997</v>
      </c>
      <c r="BX29" s="44">
        <f t="shared" si="5"/>
        <v>-11.57</v>
      </c>
      <c r="BY29" s="21">
        <f>BW29-BW32</f>
        <v>15.091124999999995</v>
      </c>
      <c r="BZ29" s="21">
        <f t="shared" si="36"/>
        <v>2.9110175069106223E-2</v>
      </c>
      <c r="CA29" s="21">
        <f t="shared" si="37"/>
        <v>2.1495327102803736E-2</v>
      </c>
      <c r="CB29" s="21">
        <f t="shared" si="38"/>
        <v>-7.6148479663024869E-3</v>
      </c>
      <c r="CC29" s="25">
        <f>CA29-CA32</f>
        <v>-1.567538358670649E-3</v>
      </c>
      <c r="CD29" s="21">
        <v>56.58</v>
      </c>
      <c r="CE29" s="21">
        <v>45.46</v>
      </c>
      <c r="CF29" s="44">
        <f t="shared" si="12"/>
        <v>-11.119999999999997</v>
      </c>
      <c r="CG29" s="21">
        <f>CE29-CE32</f>
        <v>21.911833333333337</v>
      </c>
      <c r="CH29" s="21">
        <f t="shared" si="39"/>
        <v>3.7238383572462813E-2</v>
      </c>
      <c r="CI29" s="21">
        <f t="shared" si="40"/>
        <v>2.991970514676846E-2</v>
      </c>
      <c r="CJ29" s="21">
        <f t="shared" si="41"/>
        <v>-7.3186784256943534E-3</v>
      </c>
      <c r="CK29" s="25">
        <f>CI29-CI32</f>
        <v>-1.6940699620766365E-3</v>
      </c>
      <c r="CL29" s="21">
        <f t="shared" si="42"/>
        <v>348.65</v>
      </c>
      <c r="CM29" s="21">
        <f t="shared" si="43"/>
        <v>29.054166666666664</v>
      </c>
      <c r="CN29" s="21">
        <f t="shared" si="44"/>
        <v>330.96999999999997</v>
      </c>
      <c r="CO29" s="21">
        <f t="shared" si="45"/>
        <v>27.580833333333331</v>
      </c>
      <c r="CP29" s="54">
        <f t="shared" si="13"/>
        <v>-17.680000000000007</v>
      </c>
      <c r="CQ29" s="21">
        <f>CP29-CN32</f>
        <v>-167.53383333333332</v>
      </c>
      <c r="CR29" s="21">
        <f t="shared" si="46"/>
        <v>0.22946557851783597</v>
      </c>
      <c r="CS29" s="21">
        <f t="shared" si="6"/>
        <v>0.21782940634460968</v>
      </c>
      <c r="CT29" s="21">
        <f t="shared" si="47"/>
        <v>-1.1636172173226295E-2</v>
      </c>
      <c r="CU29" s="21">
        <f>CS29-CT32</f>
        <v>0.21446896366547827</v>
      </c>
      <c r="CV29" s="111">
        <v>19</v>
      </c>
      <c r="CW29" s="102">
        <v>25</v>
      </c>
    </row>
    <row r="30" spans="1:101" s="22" customFormat="1" ht="17.25" customHeight="1">
      <c r="A30" s="104">
        <v>26</v>
      </c>
      <c r="B30" s="10" t="s">
        <v>19</v>
      </c>
      <c r="C30" s="186">
        <v>557.20000000000005</v>
      </c>
      <c r="D30" s="186"/>
      <c r="E30" s="104">
        <v>24</v>
      </c>
      <c r="F30" s="11">
        <v>29.89</v>
      </c>
      <c r="G30" s="11">
        <v>2.99</v>
      </c>
      <c r="H30" s="11"/>
      <c r="I30" s="11">
        <f>H30-F30</f>
        <v>-29.89</v>
      </c>
      <c r="J30" s="21">
        <v>23.026</v>
      </c>
      <c r="K30" s="21">
        <v>20.280999999999999</v>
      </c>
      <c r="L30" s="44">
        <f t="shared" si="7"/>
        <v>-2.745000000000001</v>
      </c>
      <c r="M30" s="21">
        <f>K30-K32</f>
        <v>-8.324541666666665</v>
      </c>
      <c r="N30" s="21">
        <f t="shared" si="0"/>
        <v>4.1324479540559941E-2</v>
      </c>
      <c r="O30" s="21">
        <f t="shared" si="1"/>
        <v>3.6398061737257709E-2</v>
      </c>
      <c r="P30" s="21">
        <f t="shared" si="15"/>
        <v>-4.9264178033022327E-3</v>
      </c>
      <c r="Q30" s="25">
        <f>O30-O32</f>
        <v>-1.0702484220405026E-3</v>
      </c>
      <c r="R30" s="21">
        <v>19.542000000000002</v>
      </c>
      <c r="S30" s="21">
        <v>22.363</v>
      </c>
      <c r="T30" s="44">
        <f t="shared" si="8"/>
        <v>2.820999999999998</v>
      </c>
      <c r="U30" s="21">
        <f>S30-S32</f>
        <v>-2.1738749999999989</v>
      </c>
      <c r="V30" s="21">
        <f t="shared" si="48"/>
        <v>3.507178750897344E-2</v>
      </c>
      <c r="W30" s="21">
        <f t="shared" si="16"/>
        <v>4.0134601579325191E-2</v>
      </c>
      <c r="X30" s="21">
        <f t="shared" si="17"/>
        <v>5.062814070351751E-3</v>
      </c>
      <c r="Y30" s="25">
        <f>W30-W32</f>
        <v>8.0567688499382437E-3</v>
      </c>
      <c r="Z30" s="34">
        <v>36.085999999999999</v>
      </c>
      <c r="AA30" s="34">
        <v>0</v>
      </c>
      <c r="AB30" s="34">
        <f t="shared" si="9"/>
        <v>-36.085999999999999</v>
      </c>
      <c r="AC30" s="34">
        <f>AA30-AA32</f>
        <v>-20.366291666666662</v>
      </c>
      <c r="AD30" s="34">
        <f t="shared" si="18"/>
        <v>6.4763101220387642E-2</v>
      </c>
      <c r="AE30" s="34">
        <f t="shared" si="19"/>
        <v>0</v>
      </c>
      <c r="AF30" s="34">
        <f t="shared" si="20"/>
        <v>-6.4763101220387642E-2</v>
      </c>
      <c r="AG30" s="26">
        <f>AE30-AE32</f>
        <v>-2.6541133365983249E-2</v>
      </c>
      <c r="AH30" s="34">
        <v>0</v>
      </c>
      <c r="AI30" s="34">
        <v>0</v>
      </c>
      <c r="AJ30" s="34">
        <f t="shared" si="10"/>
        <v>0</v>
      </c>
      <c r="AK30" s="34">
        <f>AI30-AI32</f>
        <v>-14.771624999999998</v>
      </c>
      <c r="AL30" s="34">
        <f t="shared" si="21"/>
        <v>0</v>
      </c>
      <c r="AM30" s="34">
        <f t="shared" si="22"/>
        <v>0</v>
      </c>
      <c r="AN30" s="34">
        <f t="shared" si="23"/>
        <v>0</v>
      </c>
      <c r="AO30" s="26">
        <f>AM30-AM32</f>
        <v>-1.885459895178327E-2</v>
      </c>
      <c r="AP30" s="34">
        <v>11.025</v>
      </c>
      <c r="AQ30" s="34">
        <v>27.648</v>
      </c>
      <c r="AR30" s="34">
        <f t="shared" si="11"/>
        <v>16.622999999999998</v>
      </c>
      <c r="AS30" s="34">
        <f>AQ30-AQ32</f>
        <v>16.561499999999999</v>
      </c>
      <c r="AT30" s="34">
        <f t="shared" si="24"/>
        <v>1.9786432160804019E-2</v>
      </c>
      <c r="AU30" s="34">
        <f t="shared" si="25"/>
        <v>4.961952620244077E-2</v>
      </c>
      <c r="AV30" s="34">
        <f t="shared" si="26"/>
        <v>2.9833094041636751E-2</v>
      </c>
      <c r="AW30" s="26">
        <f>AU30-AU32</f>
        <v>3.5318634726043199E-2</v>
      </c>
      <c r="AX30" s="21">
        <v>0</v>
      </c>
      <c r="AY30" s="21">
        <v>0</v>
      </c>
      <c r="AZ30" s="44">
        <f t="shared" si="2"/>
        <v>0</v>
      </c>
      <c r="BA30" s="21">
        <f>AY30-AY32</f>
        <v>0</v>
      </c>
      <c r="BB30" s="21">
        <f t="shared" si="27"/>
        <v>0</v>
      </c>
      <c r="BC30" s="21">
        <f t="shared" si="28"/>
        <v>0</v>
      </c>
      <c r="BD30" s="21">
        <f t="shared" si="29"/>
        <v>0</v>
      </c>
      <c r="BE30" s="25">
        <f>BC30-BC32</f>
        <v>0</v>
      </c>
      <c r="BF30" s="21">
        <v>1.2629999999999999</v>
      </c>
      <c r="BG30" s="21">
        <v>1.546</v>
      </c>
      <c r="BH30" s="45">
        <f t="shared" si="3"/>
        <v>0.28300000000000014</v>
      </c>
      <c r="BI30" s="21">
        <f>BG30-BG32</f>
        <v>-0.15912499999999974</v>
      </c>
      <c r="BJ30" s="21">
        <f t="shared" si="30"/>
        <v>2.2666905958363243E-3</v>
      </c>
      <c r="BK30" s="21">
        <f t="shared" si="31"/>
        <v>2.7745872218234028E-3</v>
      </c>
      <c r="BL30" s="21">
        <f t="shared" si="32"/>
        <v>5.0789662598707845E-4</v>
      </c>
      <c r="BM30" s="25">
        <f>BK30-BK32</f>
        <v>7.3802388557115588E-4</v>
      </c>
      <c r="BN30" s="21">
        <v>7.548</v>
      </c>
      <c r="BO30" s="21">
        <v>8.6159999999999997</v>
      </c>
      <c r="BP30" s="45">
        <f t="shared" si="4"/>
        <v>1.0679999999999996</v>
      </c>
      <c r="BQ30" s="21">
        <f>BO30-BO32</f>
        <v>-5.9129583333333304</v>
      </c>
      <c r="BR30" s="21">
        <f t="shared" si="33"/>
        <v>1.3546302943287868E-2</v>
      </c>
      <c r="BS30" s="21">
        <f t="shared" si="34"/>
        <v>1.5463029432878677E-2</v>
      </c>
      <c r="BT30" s="21">
        <f t="shared" si="35"/>
        <v>1.9167264895908094E-3</v>
      </c>
      <c r="BU30" s="25">
        <f>BS30-BS32</f>
        <v>-4.4321958028448391E-3</v>
      </c>
      <c r="BV30" s="34">
        <v>14.58</v>
      </c>
      <c r="BW30" s="34">
        <v>14.58</v>
      </c>
      <c r="BX30" s="34">
        <f t="shared" si="5"/>
        <v>0</v>
      </c>
      <c r="BY30" s="34">
        <f>BW30-BW32</f>
        <v>-2.9888750000000019</v>
      </c>
      <c r="BZ30" s="34">
        <f t="shared" si="36"/>
        <v>2.6166547020818377E-2</v>
      </c>
      <c r="CA30" s="34">
        <f t="shared" si="37"/>
        <v>2.6166547020818377E-2</v>
      </c>
      <c r="CB30" s="34">
        <f t="shared" si="38"/>
        <v>0</v>
      </c>
      <c r="CC30" s="26">
        <f>CA30-CA32</f>
        <v>3.1036815593439918E-3</v>
      </c>
      <c r="CD30" s="34">
        <v>17.100000000000001</v>
      </c>
      <c r="CE30" s="34">
        <v>30.341999999999999</v>
      </c>
      <c r="CF30" s="34">
        <f t="shared" si="12"/>
        <v>13.241999999999997</v>
      </c>
      <c r="CG30" s="34">
        <f>CE30-CE32</f>
        <v>6.7938333333333354</v>
      </c>
      <c r="CH30" s="34">
        <f t="shared" si="39"/>
        <v>3.0689160086145011E-2</v>
      </c>
      <c r="CI30" s="34">
        <f t="shared" si="40"/>
        <v>5.4454414931801857E-2</v>
      </c>
      <c r="CJ30" s="34">
        <f t="shared" si="41"/>
        <v>2.3765254845656846E-2</v>
      </c>
      <c r="CK30" s="26">
        <f>CI30-CI32</f>
        <v>2.2840639822956761E-2</v>
      </c>
      <c r="CL30" s="21">
        <f t="shared" si="42"/>
        <v>130.17000000000002</v>
      </c>
      <c r="CM30" s="21">
        <f>CL30/4</f>
        <v>32.542500000000004</v>
      </c>
      <c r="CN30" s="21">
        <f t="shared" si="44"/>
        <v>125.376</v>
      </c>
      <c r="CO30" s="21">
        <f t="shared" si="45"/>
        <v>10.448</v>
      </c>
      <c r="CP30" s="55">
        <f t="shared" si="13"/>
        <v>-4.7940000000000111</v>
      </c>
      <c r="CQ30" s="21"/>
      <c r="CR30" s="21">
        <f t="shared" si="46"/>
        <v>0.23361450107681264</v>
      </c>
      <c r="CS30" s="21">
        <f t="shared" si="6"/>
        <v>0.22501076812634602</v>
      </c>
      <c r="CT30" s="21">
        <f t="shared" si="47"/>
        <v>-8.6037329504666249E-3</v>
      </c>
      <c r="CU30" s="21">
        <f>CS30-CT32</f>
        <v>0.22165032544721461</v>
      </c>
      <c r="CV30" s="111">
        <v>23</v>
      </c>
      <c r="CW30" s="102">
        <v>13</v>
      </c>
    </row>
    <row r="31" spans="1:101" s="30" customFormat="1" ht="17.25" customHeight="1">
      <c r="A31" s="190" t="s">
        <v>34</v>
      </c>
      <c r="B31" s="191"/>
      <c r="C31" s="192"/>
      <c r="D31" s="27"/>
      <c r="E31" s="27"/>
      <c r="F31" s="28"/>
      <c r="G31" s="28"/>
      <c r="H31" s="28"/>
      <c r="I31" s="28"/>
      <c r="J31" s="29">
        <f>SUM(J6:J30)</f>
        <v>690.52300000000014</v>
      </c>
      <c r="K31" s="29">
        <f>SUM(K6:K30)</f>
        <v>686.5329999999999</v>
      </c>
      <c r="L31" s="43">
        <f>SUM(L5:L30)</f>
        <v>-3.9900000000000055</v>
      </c>
      <c r="M31" s="29"/>
      <c r="N31" s="29">
        <f>SUM(N6:N30)</f>
        <v>0.89922042086591447</v>
      </c>
      <c r="O31" s="29">
        <f>SUM(O6:O30)</f>
        <v>0.89923944382315713</v>
      </c>
      <c r="P31" s="29"/>
      <c r="Q31" s="89"/>
      <c r="R31" s="29">
        <f>SUM(R6:R30)</f>
        <v>631.01499999999999</v>
      </c>
      <c r="S31" s="29">
        <f>SUM(S6:S30)</f>
        <v>588.88499999999999</v>
      </c>
      <c r="T31" s="43">
        <f>SUM(T6:T30)</f>
        <v>-42.13000000000001</v>
      </c>
      <c r="U31" s="29"/>
      <c r="V31" s="29">
        <f>SUM(V6:V30)</f>
        <v>0.82046131988846649</v>
      </c>
      <c r="W31" s="29">
        <f>SUM(W6:W30)</f>
        <v>0.76986798550528679</v>
      </c>
      <c r="X31" s="29"/>
      <c r="Y31" s="89"/>
      <c r="Z31" s="29">
        <f>SUM(Z6:Z30)</f>
        <v>484.495</v>
      </c>
      <c r="AA31" s="29">
        <f>SUM(AA6:AA30)</f>
        <v>488.79099999999988</v>
      </c>
      <c r="AB31" s="41">
        <f>SUM(AB5:AB30)</f>
        <v>4.2960000000000065</v>
      </c>
      <c r="AC31" s="29"/>
      <c r="AD31" s="29">
        <f>SUM(AD6:AD30)</f>
        <v>0.63744423385366877</v>
      </c>
      <c r="AE31" s="29">
        <f>SUM(AE6:AE30)</f>
        <v>0.63698720078359794</v>
      </c>
      <c r="AF31" s="29"/>
      <c r="AG31" s="89"/>
      <c r="AH31" s="29">
        <f>SUM(AH6:AH30)</f>
        <v>337.83699999999999</v>
      </c>
      <c r="AI31" s="29">
        <f>SUM(AI6:AI30)</f>
        <v>354.51899999999995</v>
      </c>
      <c r="AJ31" s="41">
        <f>SUM(AJ5:AJ30)</f>
        <v>16.682000000000002</v>
      </c>
      <c r="AK31" s="29"/>
      <c r="AL31" s="29">
        <f>SUM(AL6:AL30)</f>
        <v>0.43794890421316424</v>
      </c>
      <c r="AM31" s="29">
        <f>SUM(AM6:AM30)</f>
        <v>0.45251037484279849</v>
      </c>
      <c r="AN31" s="29">
        <f>SUM(AN6:AN30)</f>
        <v>1.4561470629634334E-2</v>
      </c>
      <c r="AO31" s="89"/>
      <c r="AP31" s="29">
        <f>SUM(AP6:AP30)</f>
        <v>124.66900000000001</v>
      </c>
      <c r="AQ31" s="29">
        <f>SUM(AQ6:AQ30)</f>
        <v>266.07600000000002</v>
      </c>
      <c r="AR31" s="41">
        <f>SUM(AR6:AR30)</f>
        <v>141.40700000000001</v>
      </c>
      <c r="AS31" s="29"/>
      <c r="AT31" s="29">
        <f>SUM(AT6:AT30)</f>
        <v>0.15946841219482685</v>
      </c>
      <c r="AU31" s="29">
        <f>SUM(AU6:AU30)</f>
        <v>0.34322139543354169</v>
      </c>
      <c r="AV31" s="29"/>
      <c r="AW31" s="89"/>
      <c r="AX31" s="29">
        <f>SUM(AX6:AX30)</f>
        <v>0</v>
      </c>
      <c r="AY31" s="29">
        <f>SUM(AY6:AY30)</f>
        <v>0</v>
      </c>
      <c r="AZ31" s="43">
        <f>SUM(AZ6:AZ30)</f>
        <v>0</v>
      </c>
      <c r="BA31" s="29"/>
      <c r="BB31" s="29">
        <f>SUM(BB6:BB30)</f>
        <v>0</v>
      </c>
      <c r="BC31" s="29">
        <f>SUM(BC6:BC30)</f>
        <v>0</v>
      </c>
      <c r="BD31" s="29"/>
      <c r="BE31" s="89"/>
      <c r="BF31" s="29">
        <f>SUM(BF6:BF30)</f>
        <v>80.504000000000005</v>
      </c>
      <c r="BG31" s="29">
        <f>SUM(BG6:BG30)</f>
        <v>40.922999999999995</v>
      </c>
      <c r="BH31" s="43">
        <f>SUM(BH5:BH30)</f>
        <v>-41.401999999999987</v>
      </c>
      <c r="BI31" s="29"/>
      <c r="BJ31" s="29">
        <f>SUM(BJ6:BJ30)</f>
        <v>0.10015056385817657</v>
      </c>
      <c r="BK31" s="29">
        <f>SUM(BK6:BK30)</f>
        <v>4.8877520070053929E-2</v>
      </c>
      <c r="BL31" s="43">
        <f>SUM(BL6:BL30)</f>
        <v>-5.1273043788122641E-2</v>
      </c>
      <c r="BM31" s="89"/>
      <c r="BN31" s="29">
        <f>SUM(BN6:BN30)</f>
        <v>289.64099999999996</v>
      </c>
      <c r="BO31" s="29">
        <f>SUM(BO6:BO30)</f>
        <v>348.69499999999994</v>
      </c>
      <c r="BP31" s="41">
        <f>SUM(BP5:BP30)</f>
        <v>59.926999999999992</v>
      </c>
      <c r="BQ31" s="29"/>
      <c r="BR31" s="29">
        <f>SUM(BR6:BR30)</f>
        <v>0.37122841545610374</v>
      </c>
      <c r="BS31" s="29">
        <f>SUM(BS6:BS30)</f>
        <v>0.47748540565736441</v>
      </c>
      <c r="BT31" s="29">
        <f>SUM(BT6:BT30)</f>
        <v>0.10625699020126068</v>
      </c>
      <c r="BU31" s="89"/>
      <c r="BV31" s="29">
        <f>SUM(BV6:BV30)</f>
        <v>473.83</v>
      </c>
      <c r="BW31" s="29">
        <f>SUM(BW6:BW30)</f>
        <v>421.65300000000008</v>
      </c>
      <c r="BX31" s="43">
        <f>SUM(BX5:BX30)</f>
        <v>-53.893999999999998</v>
      </c>
      <c r="BY31" s="29"/>
      <c r="BZ31" s="29">
        <f>SUM(BZ6:BZ30)</f>
        <v>0.62043036681755914</v>
      </c>
      <c r="CA31" s="96">
        <f>SUM(CA6:CA30)</f>
        <v>0.55350877107538521</v>
      </c>
      <c r="CB31" s="96">
        <f>SUM(CB6:CB30)</f>
        <v>-6.6921595742174128E-2</v>
      </c>
      <c r="CC31" s="97"/>
      <c r="CD31" s="96">
        <f>SUM(CD6:CD30)</f>
        <v>551.88800000000003</v>
      </c>
      <c r="CE31" s="96">
        <f>SUM(CE6:CE30)</f>
        <v>565.15599999999995</v>
      </c>
      <c r="CF31" s="43">
        <f>SUM(CF5:CF30)</f>
        <v>8.7829999999999977</v>
      </c>
      <c r="CG31" s="96"/>
      <c r="CH31" s="96">
        <f>SUM(CH6:CH30)</f>
        <v>0.7154542941015225</v>
      </c>
      <c r="CI31" s="96">
        <f>SUM(CI6:CI30)</f>
        <v>0.75873060261228231</v>
      </c>
      <c r="CJ31" s="96">
        <f>SUM(CJ6:CJ30)</f>
        <v>4.3276308510759594E-2</v>
      </c>
      <c r="CK31" s="97"/>
      <c r="CL31" s="96">
        <f>SUM(CL7:CL30)</f>
        <v>3518.6410000000001</v>
      </c>
      <c r="CM31" s="96"/>
      <c r="CN31" s="96">
        <f>SUM(CN7:CN30)</f>
        <v>3596.4919999999997</v>
      </c>
      <c r="CO31" s="96"/>
      <c r="CP31" s="110">
        <f>SUM(CP5:CP30)</f>
        <v>45.752999999999901</v>
      </c>
      <c r="CQ31" s="29"/>
      <c r="CR31" s="29">
        <f>SUM(CR6:CR30)</f>
        <v>4.7618069312494038</v>
      </c>
      <c r="CS31" s="29">
        <f>SUM(CS6:CS30)</f>
        <v>4.9211604292632947</v>
      </c>
      <c r="CT31" s="29">
        <f>SUM(CT6:CT30)</f>
        <v>8.06506242991539E-2</v>
      </c>
      <c r="CU31" s="29"/>
      <c r="CV31" s="81"/>
      <c r="CW31" s="84"/>
    </row>
    <row r="32" spans="1:101" s="85" customFormat="1" ht="20.25" customHeight="1">
      <c r="A32" s="193" t="s">
        <v>33</v>
      </c>
      <c r="B32" s="193"/>
      <c r="C32" s="193"/>
      <c r="D32" s="86"/>
      <c r="E32" s="86"/>
      <c r="F32" s="87"/>
      <c r="G32" s="87"/>
      <c r="H32" s="87"/>
      <c r="I32" s="87"/>
      <c r="J32" s="88">
        <f>J31/24</f>
        <v>28.771791666666672</v>
      </c>
      <c r="K32" s="88">
        <f>+K31/24</f>
        <v>28.605541666666664</v>
      </c>
      <c r="L32" s="107">
        <f>L31/25</f>
        <v>-0.15960000000000021</v>
      </c>
      <c r="M32" s="88"/>
      <c r="N32" s="88">
        <f>N31/24</f>
        <v>3.746751753607977E-2</v>
      </c>
      <c r="O32" s="88">
        <f>O31/24</f>
        <v>3.7468310159298211E-2</v>
      </c>
      <c r="P32" s="88"/>
      <c r="Q32" s="88"/>
      <c r="R32" s="88">
        <f>R31/24</f>
        <v>26.292291666666667</v>
      </c>
      <c r="S32" s="88">
        <f>+S31/24</f>
        <v>24.536874999999998</v>
      </c>
      <c r="T32" s="107">
        <f>T31/25</f>
        <v>-1.6852000000000005</v>
      </c>
      <c r="U32" s="88"/>
      <c r="V32" s="88">
        <f>V31/24</f>
        <v>3.4185888328686104E-2</v>
      </c>
      <c r="W32" s="88">
        <f>W31/24</f>
        <v>3.2077832729386947E-2</v>
      </c>
      <c r="X32" s="88"/>
      <c r="Y32" s="88"/>
      <c r="Z32" s="88">
        <f>Z31/24</f>
        <v>20.187291666666667</v>
      </c>
      <c r="AA32" s="88">
        <f>+AA31/24</f>
        <v>20.366291666666662</v>
      </c>
      <c r="AB32" s="109">
        <f>AB31/25</f>
        <v>0.17184000000000027</v>
      </c>
      <c r="AC32" s="88"/>
      <c r="AD32" s="88">
        <f>AD31/24</f>
        <v>2.6560176410569531E-2</v>
      </c>
      <c r="AE32" s="88">
        <f>AE31/24</f>
        <v>2.6541133365983249E-2</v>
      </c>
      <c r="AF32" s="88"/>
      <c r="AG32" s="88"/>
      <c r="AH32" s="88">
        <f>AH31/24</f>
        <v>14.076541666666666</v>
      </c>
      <c r="AI32" s="88">
        <f>+AI31/24</f>
        <v>14.771624999999998</v>
      </c>
      <c r="AJ32" s="109">
        <f>AJ31/25</f>
        <v>0.6672800000000001</v>
      </c>
      <c r="AK32" s="88"/>
      <c r="AL32" s="88">
        <f>AL31/24</f>
        <v>1.8247871008881842E-2</v>
      </c>
      <c r="AM32" s="88">
        <f>AM31/24</f>
        <v>1.885459895178327E-2</v>
      </c>
      <c r="AN32" s="88">
        <f>AN31/24</f>
        <v>6.0672794290143059E-4</v>
      </c>
      <c r="AO32" s="88"/>
      <c r="AP32" s="88">
        <f>AP31/24</f>
        <v>5.1945416666666668</v>
      </c>
      <c r="AQ32" s="88">
        <f>+AQ31/24</f>
        <v>11.086500000000001</v>
      </c>
      <c r="AR32" s="109">
        <f>AR31/25</f>
        <v>5.6562800000000006</v>
      </c>
      <c r="AS32" s="88"/>
      <c r="AT32" s="88">
        <f>AT31/24</f>
        <v>6.6445171747844525E-3</v>
      </c>
      <c r="AU32" s="88">
        <f>AU31/24</f>
        <v>1.430089147639757E-2</v>
      </c>
      <c r="AV32" s="88"/>
      <c r="AW32" s="88"/>
      <c r="AX32" s="88">
        <f>AX31/24</f>
        <v>0</v>
      </c>
      <c r="AY32" s="88">
        <f>+AY31/24</f>
        <v>0</v>
      </c>
      <c r="AZ32" s="88">
        <f>AZ31/24</f>
        <v>0</v>
      </c>
      <c r="BA32" s="88"/>
      <c r="BB32" s="88">
        <f>BB31/24</f>
        <v>0</v>
      </c>
      <c r="BC32" s="88">
        <f>BC31/24</f>
        <v>0</v>
      </c>
      <c r="BD32" s="88"/>
      <c r="BE32" s="88"/>
      <c r="BF32" s="88">
        <f>BF31/24</f>
        <v>3.3543333333333334</v>
      </c>
      <c r="BG32" s="88">
        <f>+BG31/24</f>
        <v>1.7051249999999998</v>
      </c>
      <c r="BH32" s="107">
        <f>BH31/26</f>
        <v>-1.5923846153846148</v>
      </c>
      <c r="BI32" s="88"/>
      <c r="BJ32" s="88">
        <f>BJ31/24</f>
        <v>4.1729401607573571E-3</v>
      </c>
      <c r="BK32" s="88">
        <f>BK31/24</f>
        <v>2.0365633362522469E-3</v>
      </c>
      <c r="BL32" s="107">
        <f>BL31/24</f>
        <v>-2.1363768245051102E-3</v>
      </c>
      <c r="BM32" s="88"/>
      <c r="BN32" s="88">
        <f>BN31/24</f>
        <v>12.068374999999998</v>
      </c>
      <c r="BO32" s="88">
        <f>+BO31/24</f>
        <v>14.52895833333333</v>
      </c>
      <c r="BP32" s="109">
        <f>BP31/26</f>
        <v>2.3048846153846152</v>
      </c>
      <c r="BQ32" s="88"/>
      <c r="BR32" s="88">
        <f>BR31/24</f>
        <v>1.5467850644004322E-2</v>
      </c>
      <c r="BS32" s="88">
        <f>BS31/24</f>
        <v>1.9895225235723516E-2</v>
      </c>
      <c r="BT32" s="88">
        <f>BT31/24</f>
        <v>4.4273745917191949E-3</v>
      </c>
      <c r="BU32" s="88"/>
      <c r="BV32" s="88">
        <f>BV31/24</f>
        <v>19.742916666666666</v>
      </c>
      <c r="BW32" s="88">
        <f>+BW31/24</f>
        <v>17.568875000000002</v>
      </c>
      <c r="BX32" s="107">
        <f>BX31/26</f>
        <v>-2.0728461538461538</v>
      </c>
      <c r="BY32" s="88"/>
      <c r="BZ32" s="88">
        <f>BZ31/24</f>
        <v>2.5851265284064964E-2</v>
      </c>
      <c r="CA32" s="88">
        <f>CA31/24</f>
        <v>2.3062865461474385E-2</v>
      </c>
      <c r="CB32" s="88">
        <f>CB31/24</f>
        <v>-2.7883998225905885E-3</v>
      </c>
      <c r="CC32" s="88"/>
      <c r="CD32" s="88">
        <f>CD31/24</f>
        <v>22.995333333333335</v>
      </c>
      <c r="CE32" s="88">
        <f>+CE31/24</f>
        <v>23.548166666666663</v>
      </c>
      <c r="CF32" s="107">
        <f>CF31/26</f>
        <v>0.3378076923076922</v>
      </c>
      <c r="CG32" s="88"/>
      <c r="CH32" s="88">
        <f>CH31/24</f>
        <v>2.9810595587563438E-2</v>
      </c>
      <c r="CI32" s="88">
        <f>CI31/24</f>
        <v>3.1613775108845096E-2</v>
      </c>
      <c r="CJ32" s="88">
        <f>CJ31/24</f>
        <v>1.8031795212816498E-3</v>
      </c>
      <c r="CK32" s="88"/>
      <c r="CL32" s="88">
        <f>CL31/24</f>
        <v>146.61004166666666</v>
      </c>
      <c r="CM32" s="88"/>
      <c r="CN32" s="88">
        <f>CN31/24</f>
        <v>149.85383333333331</v>
      </c>
      <c r="CO32" s="88"/>
      <c r="CP32" s="88"/>
      <c r="CQ32" s="88"/>
      <c r="CR32" s="88">
        <f>CR31/24</f>
        <v>0.19840862213539182</v>
      </c>
      <c r="CS32" s="88"/>
      <c r="CT32" s="88">
        <f>CT31/24</f>
        <v>3.3604426791314125E-3</v>
      </c>
      <c r="CU32" s="88"/>
      <c r="CV32" s="84"/>
      <c r="CW32" s="6"/>
    </row>
    <row r="33" spans="1:99">
      <c r="A33" s="73"/>
      <c r="B33" s="74"/>
      <c r="C33" s="75"/>
      <c r="D33" s="74"/>
      <c r="E33" s="74"/>
      <c r="F33" s="76"/>
      <c r="G33" s="76"/>
      <c r="H33" s="76"/>
      <c r="I33" s="76"/>
      <c r="J33" s="63"/>
      <c r="K33" s="64"/>
      <c r="L33" s="64"/>
      <c r="M33" s="64"/>
      <c r="N33" s="64"/>
      <c r="O33" s="64"/>
      <c r="P33" s="64"/>
      <c r="Q33" s="64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5"/>
      <c r="CM33" s="65"/>
      <c r="CN33" s="65"/>
      <c r="CO33" s="65"/>
      <c r="CP33" s="65"/>
      <c r="CQ33" s="65"/>
      <c r="CR33" s="65"/>
      <c r="CS33" s="65"/>
      <c r="CT33" s="65"/>
      <c r="CU33" s="65"/>
    </row>
    <row r="34" spans="1:99" s="6" customFormat="1">
      <c r="A34" s="42"/>
      <c r="B34" s="189" t="s">
        <v>48</v>
      </c>
      <c r="C34" s="189"/>
      <c r="D34" s="68"/>
      <c r="E34" s="68"/>
      <c r="F34" s="69"/>
      <c r="G34" s="70"/>
      <c r="H34" s="71"/>
      <c r="I34" s="72"/>
      <c r="J34" s="63"/>
      <c r="K34" s="64"/>
      <c r="L34" s="64"/>
      <c r="M34" s="64"/>
      <c r="N34" s="64"/>
      <c r="O34" s="64"/>
      <c r="P34" s="64"/>
      <c r="Q34" s="64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5"/>
      <c r="CM34" s="65"/>
      <c r="CN34" s="65"/>
      <c r="CO34" s="65"/>
      <c r="CP34" s="65"/>
      <c r="CQ34" s="65"/>
      <c r="CR34" s="65"/>
      <c r="CS34" s="65"/>
      <c r="CT34" s="65"/>
      <c r="CU34" s="65"/>
    </row>
    <row r="35" spans="1:99" s="6" customFormat="1">
      <c r="A35" s="58"/>
      <c r="B35" s="189" t="s">
        <v>49</v>
      </c>
      <c r="C35" s="189"/>
      <c r="D35" s="103"/>
      <c r="E35" s="103"/>
      <c r="F35" s="57"/>
      <c r="G35" s="61"/>
      <c r="H35" s="13"/>
      <c r="I35" s="62"/>
      <c r="J35" s="66"/>
      <c r="K35" s="67"/>
      <c r="L35" s="67"/>
      <c r="M35" s="67"/>
      <c r="N35" s="67"/>
      <c r="O35" s="67"/>
      <c r="P35" s="67"/>
      <c r="Q35" s="67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5"/>
      <c r="CM35" s="65"/>
      <c r="CN35" s="65"/>
      <c r="CO35" s="65"/>
      <c r="CP35" s="65"/>
      <c r="CQ35" s="65"/>
      <c r="CR35" s="65"/>
      <c r="CS35" s="65"/>
      <c r="CT35" s="65"/>
      <c r="CU35" s="65"/>
    </row>
    <row r="36" spans="1:99" s="6" customFormat="1" ht="13.5" customHeight="1">
      <c r="A36" s="59"/>
      <c r="B36" s="187" t="s">
        <v>32</v>
      </c>
      <c r="C36" s="187"/>
      <c r="D36" s="103"/>
      <c r="E36" s="103"/>
      <c r="F36" s="57"/>
      <c r="G36" s="2"/>
      <c r="H36" s="2"/>
      <c r="I36" s="2"/>
      <c r="J36" s="7"/>
      <c r="K36" s="8"/>
      <c r="L36" s="8"/>
      <c r="M36" s="8"/>
      <c r="N36" s="8"/>
      <c r="O36" s="8"/>
      <c r="P36" s="8"/>
      <c r="Q36" s="8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</row>
    <row r="37" spans="1:99" s="6" customFormat="1">
      <c r="A37" s="60"/>
      <c r="B37" s="188"/>
      <c r="C37" s="188"/>
      <c r="D37" s="103"/>
      <c r="E37" s="103"/>
      <c r="F37" s="57"/>
      <c r="G37" s="2"/>
      <c r="H37" s="2"/>
      <c r="I37" s="2"/>
      <c r="J37" s="7"/>
      <c r="K37" s="8"/>
      <c r="L37" s="8"/>
      <c r="M37" s="8"/>
      <c r="N37" s="8"/>
      <c r="O37" s="8"/>
      <c r="P37" s="8"/>
      <c r="Q37" s="8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</row>
    <row r="38" spans="1:99" s="6" customFormat="1">
      <c r="A38" s="35"/>
      <c r="B38" s="189" t="s">
        <v>68</v>
      </c>
      <c r="C38" s="189"/>
      <c r="D38" s="189"/>
      <c r="E38" s="189"/>
      <c r="F38" s="189"/>
      <c r="G38" s="2"/>
      <c r="H38" s="2"/>
      <c r="I38" s="2"/>
      <c r="J38" s="7"/>
      <c r="K38" s="8"/>
      <c r="L38" s="8"/>
      <c r="M38" s="8"/>
      <c r="N38" s="8"/>
      <c r="O38" s="8"/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</row>
    <row r="39" spans="1:99" s="6" customFormat="1">
      <c r="A39" s="37"/>
      <c r="B39" s="189" t="s">
        <v>53</v>
      </c>
      <c r="C39" s="189"/>
      <c r="D39" s="103"/>
      <c r="E39" s="103"/>
      <c r="F39" s="57"/>
      <c r="G39" s="2"/>
      <c r="H39" s="2"/>
      <c r="I39" s="2"/>
      <c r="J39" s="7"/>
      <c r="K39" s="8"/>
      <c r="L39" s="8"/>
      <c r="M39" s="8"/>
      <c r="N39" s="8"/>
      <c r="O39" s="8"/>
      <c r="P39" s="8"/>
      <c r="Q39" s="8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</row>
    <row r="40" spans="1:99" s="6" customFormat="1">
      <c r="A40" s="98"/>
      <c r="B40" s="3" t="s">
        <v>58</v>
      </c>
      <c r="C40" s="5"/>
      <c r="D40" s="3"/>
      <c r="E40" s="3"/>
      <c r="F40" s="2"/>
      <c r="G40" s="2"/>
      <c r="H40" s="2"/>
      <c r="I40" s="2"/>
      <c r="J40" s="7"/>
      <c r="K40" s="8"/>
      <c r="L40" s="8"/>
      <c r="M40" s="8"/>
      <c r="N40" s="8"/>
      <c r="O40" s="8"/>
      <c r="P40" s="8"/>
      <c r="Q40" s="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</row>
  </sheetData>
  <mergeCells count="51">
    <mergeCell ref="CW2:CW4"/>
    <mergeCell ref="A2:A4"/>
    <mergeCell ref="B2:B4"/>
    <mergeCell ref="C2:C4"/>
    <mergeCell ref="F2:I2"/>
    <mergeCell ref="J2:Q3"/>
    <mergeCell ref="CV2:CV4"/>
    <mergeCell ref="BF2:BM3"/>
    <mergeCell ref="BN2:BU3"/>
    <mergeCell ref="C11:D11"/>
    <mergeCell ref="BV2:CC3"/>
    <mergeCell ref="CD2:CK3"/>
    <mergeCell ref="CL2:CU3"/>
    <mergeCell ref="C6:D6"/>
    <mergeCell ref="C7:D7"/>
    <mergeCell ref="C8:D8"/>
    <mergeCell ref="C9:D9"/>
    <mergeCell ref="C10:D10"/>
    <mergeCell ref="C5:D5"/>
    <mergeCell ref="Z2:AG3"/>
    <mergeCell ref="AH2:AO3"/>
    <mergeCell ref="AP2:AW3"/>
    <mergeCell ref="AX2:BE3"/>
    <mergeCell ref="R2:Y3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B38:F38"/>
    <mergeCell ref="B39:C39"/>
    <mergeCell ref="C25:D25"/>
    <mergeCell ref="A31:C31"/>
    <mergeCell ref="A32:C32"/>
    <mergeCell ref="B34:C34"/>
    <mergeCell ref="B35:C35"/>
    <mergeCell ref="B36:C36"/>
    <mergeCell ref="B37:C37"/>
    <mergeCell ref="C30:D30"/>
  </mergeCells>
  <pageMargins left="0.70866141732283472" right="0.70866141732283472" top="0.74803149606299213" bottom="0.74803149606299213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39"/>
  <sheetViews>
    <sheetView workbookViewId="0">
      <pane xSplit="9" ySplit="4" topLeftCell="J8" activePane="bottomRight" state="frozen"/>
      <selection pane="topRight" activeCell="J1" sqref="J1"/>
      <selection pane="bottomLeft" activeCell="A6" sqref="A6"/>
      <selection pane="bottomRight" activeCell="C8" sqref="C8:D8"/>
    </sheetView>
  </sheetViews>
  <sheetFormatPr defaultRowHeight="12.75"/>
  <cols>
    <col min="1" max="1" width="4.28515625" style="4" customWidth="1"/>
    <col min="2" max="2" width="25.7109375" style="3" customWidth="1"/>
    <col min="3" max="3" width="9.7109375" style="5" customWidth="1"/>
    <col min="4" max="4" width="8.85546875" style="3" hidden="1" customWidth="1"/>
    <col min="5" max="5" width="0" style="3" hidden="1" customWidth="1"/>
    <col min="6" max="6" width="0" style="2" hidden="1" customWidth="1"/>
    <col min="7" max="7" width="5.7109375" style="2" hidden="1" customWidth="1"/>
    <col min="8" max="9" width="0" style="2" hidden="1" customWidth="1"/>
    <col min="10" max="10" width="7.7109375" style="7" customWidth="1"/>
    <col min="11" max="11" width="8.28515625" style="8" customWidth="1"/>
    <col min="12" max="12" width="8.85546875" style="8" customWidth="1"/>
    <col min="13" max="13" width="12.5703125" style="8" customWidth="1"/>
    <col min="14" max="16" width="8.28515625" style="8" customWidth="1"/>
    <col min="17" max="17" width="13.42578125" style="8" customWidth="1"/>
    <col min="18" max="18" width="7.7109375" style="7" customWidth="1"/>
    <col min="19" max="19" width="8.28515625" style="7" customWidth="1"/>
    <col min="20" max="20" width="8.85546875" style="7" customWidth="1"/>
    <col min="21" max="21" width="12.5703125" style="7" customWidth="1"/>
    <col min="22" max="24" width="8.28515625" style="7" customWidth="1"/>
    <col min="25" max="25" width="13.42578125" style="7" customWidth="1"/>
    <col min="26" max="26" width="7.7109375" style="7" customWidth="1"/>
    <col min="27" max="27" width="8.28515625" style="7" customWidth="1"/>
    <col min="28" max="28" width="8.85546875" style="7" customWidth="1"/>
    <col min="29" max="29" width="12.5703125" style="7" customWidth="1"/>
    <col min="30" max="32" width="8.28515625" style="7" customWidth="1"/>
    <col min="33" max="33" width="13.42578125" style="7" customWidth="1"/>
    <col min="34" max="34" width="7.7109375" style="7" customWidth="1"/>
    <col min="35" max="35" width="8.28515625" style="7" customWidth="1"/>
    <col min="36" max="36" width="8.85546875" style="7" customWidth="1"/>
    <col min="37" max="37" width="12.5703125" style="7" customWidth="1"/>
    <col min="38" max="40" width="8.28515625" style="7" customWidth="1"/>
    <col min="41" max="41" width="13.42578125" style="7" customWidth="1"/>
    <col min="42" max="42" width="7.7109375" style="7" customWidth="1"/>
    <col min="43" max="43" width="8.28515625" style="7" customWidth="1"/>
    <col min="44" max="44" width="8.85546875" style="7" customWidth="1"/>
    <col min="45" max="45" width="12.5703125" style="7" customWidth="1"/>
    <col min="46" max="48" width="8.28515625" style="7" customWidth="1"/>
    <col min="49" max="49" width="13.42578125" style="7" customWidth="1"/>
    <col min="50" max="50" width="7.7109375" style="7" customWidth="1"/>
    <col min="51" max="51" width="8.28515625" style="7" customWidth="1"/>
    <col min="52" max="52" width="8.85546875" style="7" customWidth="1"/>
    <col min="53" max="53" width="12.5703125" style="7" customWidth="1"/>
    <col min="54" max="56" width="8.28515625" style="7" customWidth="1"/>
    <col min="57" max="57" width="13.42578125" style="7" customWidth="1"/>
    <col min="58" max="58" width="7.7109375" style="7" customWidth="1"/>
    <col min="59" max="59" width="8.28515625" style="7" customWidth="1"/>
    <col min="60" max="60" width="8.85546875" style="7" customWidth="1"/>
    <col min="61" max="61" width="12.5703125" style="7" customWidth="1"/>
    <col min="62" max="64" width="8.28515625" style="7" customWidth="1"/>
    <col min="65" max="65" width="13.42578125" style="7" customWidth="1"/>
    <col min="66" max="66" width="7.7109375" style="7" customWidth="1"/>
    <col min="67" max="67" width="8.28515625" style="7" customWidth="1"/>
    <col min="68" max="68" width="8.85546875" style="7" customWidth="1"/>
    <col min="69" max="69" width="12.5703125" style="7" customWidth="1"/>
    <col min="70" max="72" width="8.28515625" style="7" customWidth="1"/>
    <col min="73" max="73" width="13.42578125" style="7" customWidth="1"/>
    <col min="74" max="74" width="7.7109375" style="7" customWidth="1"/>
    <col min="75" max="75" width="8.28515625" style="7" customWidth="1"/>
    <col min="76" max="76" width="8.85546875" style="7" customWidth="1"/>
    <col min="77" max="77" width="12.5703125" style="7" customWidth="1"/>
    <col min="78" max="80" width="8.28515625" style="7" customWidth="1"/>
    <col min="81" max="81" width="13.42578125" style="7" customWidth="1"/>
    <col min="82" max="82" width="7.7109375" style="7" customWidth="1"/>
    <col min="83" max="83" width="8.28515625" style="7" customWidth="1"/>
    <col min="84" max="84" width="8.85546875" style="7" customWidth="1"/>
    <col min="85" max="85" width="12.5703125" style="7" customWidth="1"/>
    <col min="86" max="88" width="8.28515625" style="7" customWidth="1"/>
    <col min="89" max="89" width="13.42578125" style="7" customWidth="1"/>
    <col min="90" max="92" width="9.140625" style="6"/>
    <col min="93" max="93" width="11.140625" style="6" customWidth="1"/>
    <col min="94" max="94" width="12.42578125" style="6" customWidth="1"/>
    <col min="95" max="95" width="12.28515625" style="6" customWidth="1"/>
    <col min="96" max="97" width="9.140625" style="6"/>
    <col min="98" max="98" width="11.85546875" style="6" customWidth="1"/>
    <col min="99" max="99" width="12.42578125" style="6" customWidth="1"/>
    <col min="100" max="100" width="18.85546875" style="6" customWidth="1"/>
    <col min="101" max="101" width="13.5703125" style="6" customWidth="1"/>
  </cols>
  <sheetData>
    <row r="1" spans="1:102" ht="13.5" customHeight="1"/>
    <row r="2" spans="1:102" s="1" customFormat="1" ht="17.25" customHeight="1">
      <c r="A2" s="119" t="s">
        <v>0</v>
      </c>
      <c r="B2" s="119" t="s">
        <v>1</v>
      </c>
      <c r="C2" s="122" t="s">
        <v>24</v>
      </c>
      <c r="D2" s="14"/>
      <c r="E2" s="9" t="s">
        <v>12</v>
      </c>
      <c r="F2" s="125" t="s">
        <v>13</v>
      </c>
      <c r="G2" s="125"/>
      <c r="H2" s="125"/>
      <c r="I2" s="125"/>
      <c r="J2" s="126" t="s">
        <v>25</v>
      </c>
      <c r="K2" s="127"/>
      <c r="L2" s="127"/>
      <c r="M2" s="127"/>
      <c r="N2" s="127"/>
      <c r="O2" s="127"/>
      <c r="P2" s="127"/>
      <c r="Q2" s="128"/>
      <c r="R2" s="113" t="s">
        <v>37</v>
      </c>
      <c r="S2" s="114"/>
      <c r="T2" s="114"/>
      <c r="U2" s="114"/>
      <c r="V2" s="114"/>
      <c r="W2" s="114"/>
      <c r="X2" s="114"/>
      <c r="Y2" s="115"/>
      <c r="Z2" s="132" t="s">
        <v>38</v>
      </c>
      <c r="AA2" s="133"/>
      <c r="AB2" s="133"/>
      <c r="AC2" s="133"/>
      <c r="AD2" s="133"/>
      <c r="AE2" s="133"/>
      <c r="AF2" s="133"/>
      <c r="AG2" s="134"/>
      <c r="AH2" s="138" t="s">
        <v>39</v>
      </c>
      <c r="AI2" s="139"/>
      <c r="AJ2" s="139"/>
      <c r="AK2" s="139"/>
      <c r="AL2" s="139"/>
      <c r="AM2" s="139"/>
      <c r="AN2" s="139"/>
      <c r="AO2" s="140"/>
      <c r="AP2" s="144" t="s">
        <v>40</v>
      </c>
      <c r="AQ2" s="145"/>
      <c r="AR2" s="145"/>
      <c r="AS2" s="145"/>
      <c r="AT2" s="145"/>
      <c r="AU2" s="145"/>
      <c r="AV2" s="145"/>
      <c r="AW2" s="146"/>
      <c r="AX2" s="150" t="s">
        <v>46</v>
      </c>
      <c r="AY2" s="151"/>
      <c r="AZ2" s="151"/>
      <c r="BA2" s="151"/>
      <c r="BB2" s="151"/>
      <c r="BC2" s="151"/>
      <c r="BD2" s="151"/>
      <c r="BE2" s="152"/>
      <c r="BF2" s="156" t="s">
        <v>41</v>
      </c>
      <c r="BG2" s="157"/>
      <c r="BH2" s="157"/>
      <c r="BI2" s="157"/>
      <c r="BJ2" s="157"/>
      <c r="BK2" s="157"/>
      <c r="BL2" s="157"/>
      <c r="BM2" s="158"/>
      <c r="BN2" s="162" t="s">
        <v>42</v>
      </c>
      <c r="BO2" s="163"/>
      <c r="BP2" s="163"/>
      <c r="BQ2" s="163"/>
      <c r="BR2" s="163"/>
      <c r="BS2" s="163"/>
      <c r="BT2" s="163"/>
      <c r="BU2" s="164"/>
      <c r="BV2" s="168" t="s">
        <v>43</v>
      </c>
      <c r="BW2" s="169"/>
      <c r="BX2" s="169"/>
      <c r="BY2" s="169"/>
      <c r="BZ2" s="169"/>
      <c r="CA2" s="169"/>
      <c r="CB2" s="169"/>
      <c r="CC2" s="170"/>
      <c r="CD2" s="174" t="s">
        <v>44</v>
      </c>
      <c r="CE2" s="175"/>
      <c r="CF2" s="175"/>
      <c r="CG2" s="175"/>
      <c r="CH2" s="175"/>
      <c r="CI2" s="175"/>
      <c r="CJ2" s="175"/>
      <c r="CK2" s="176"/>
      <c r="CL2" s="180" t="s">
        <v>34</v>
      </c>
      <c r="CM2" s="181"/>
      <c r="CN2" s="181"/>
      <c r="CO2" s="181"/>
      <c r="CP2" s="181"/>
      <c r="CQ2" s="181"/>
      <c r="CR2" s="181"/>
      <c r="CS2" s="181"/>
      <c r="CT2" s="181"/>
      <c r="CU2" s="182"/>
      <c r="CV2" s="196" t="s">
        <v>55</v>
      </c>
      <c r="CW2" s="194" t="s">
        <v>54</v>
      </c>
    </row>
    <row r="3" spans="1:102" s="40" customFormat="1" ht="30" customHeight="1">
      <c r="A3" s="120"/>
      <c r="B3" s="120"/>
      <c r="C3" s="123"/>
      <c r="D3" s="14"/>
      <c r="E3" s="9"/>
      <c r="F3" s="94"/>
      <c r="G3" s="94"/>
      <c r="H3" s="94"/>
      <c r="I3" s="94"/>
      <c r="J3" s="129"/>
      <c r="K3" s="130"/>
      <c r="L3" s="130"/>
      <c r="M3" s="130"/>
      <c r="N3" s="130"/>
      <c r="O3" s="130"/>
      <c r="P3" s="130"/>
      <c r="Q3" s="131"/>
      <c r="R3" s="116"/>
      <c r="S3" s="117"/>
      <c r="T3" s="117"/>
      <c r="U3" s="117"/>
      <c r="V3" s="117"/>
      <c r="W3" s="117"/>
      <c r="X3" s="117"/>
      <c r="Y3" s="118"/>
      <c r="Z3" s="135"/>
      <c r="AA3" s="136"/>
      <c r="AB3" s="136"/>
      <c r="AC3" s="136"/>
      <c r="AD3" s="136"/>
      <c r="AE3" s="136"/>
      <c r="AF3" s="136"/>
      <c r="AG3" s="137"/>
      <c r="AH3" s="141"/>
      <c r="AI3" s="142"/>
      <c r="AJ3" s="142"/>
      <c r="AK3" s="142"/>
      <c r="AL3" s="142"/>
      <c r="AM3" s="142"/>
      <c r="AN3" s="142"/>
      <c r="AO3" s="143"/>
      <c r="AP3" s="147"/>
      <c r="AQ3" s="148"/>
      <c r="AR3" s="148"/>
      <c r="AS3" s="148"/>
      <c r="AT3" s="148"/>
      <c r="AU3" s="148"/>
      <c r="AV3" s="148"/>
      <c r="AW3" s="149"/>
      <c r="AX3" s="153"/>
      <c r="AY3" s="154"/>
      <c r="AZ3" s="154"/>
      <c r="BA3" s="154"/>
      <c r="BB3" s="154"/>
      <c r="BC3" s="154"/>
      <c r="BD3" s="154"/>
      <c r="BE3" s="155"/>
      <c r="BF3" s="159"/>
      <c r="BG3" s="160"/>
      <c r="BH3" s="160"/>
      <c r="BI3" s="160"/>
      <c r="BJ3" s="160"/>
      <c r="BK3" s="160"/>
      <c r="BL3" s="160"/>
      <c r="BM3" s="161"/>
      <c r="BN3" s="165"/>
      <c r="BO3" s="166"/>
      <c r="BP3" s="166"/>
      <c r="BQ3" s="166"/>
      <c r="BR3" s="166"/>
      <c r="BS3" s="166"/>
      <c r="BT3" s="166"/>
      <c r="BU3" s="167"/>
      <c r="BV3" s="171"/>
      <c r="BW3" s="172"/>
      <c r="BX3" s="172"/>
      <c r="BY3" s="172"/>
      <c r="BZ3" s="172"/>
      <c r="CA3" s="172"/>
      <c r="CB3" s="172"/>
      <c r="CC3" s="173"/>
      <c r="CD3" s="177"/>
      <c r="CE3" s="178"/>
      <c r="CF3" s="178"/>
      <c r="CG3" s="178"/>
      <c r="CH3" s="178"/>
      <c r="CI3" s="178"/>
      <c r="CJ3" s="178"/>
      <c r="CK3" s="179"/>
      <c r="CL3" s="183"/>
      <c r="CM3" s="184"/>
      <c r="CN3" s="184"/>
      <c r="CO3" s="184"/>
      <c r="CP3" s="184"/>
      <c r="CQ3" s="184"/>
      <c r="CR3" s="184"/>
      <c r="CS3" s="184"/>
      <c r="CT3" s="184"/>
      <c r="CU3" s="185"/>
      <c r="CV3" s="197"/>
      <c r="CW3" s="194"/>
    </row>
    <row r="4" spans="1:102" s="1" customFormat="1" ht="42" customHeight="1">
      <c r="A4" s="121"/>
      <c r="B4" s="121"/>
      <c r="C4" s="124"/>
      <c r="D4" s="9"/>
      <c r="E4" s="9"/>
      <c r="F4" s="94"/>
      <c r="G4" s="94"/>
      <c r="H4" s="94"/>
      <c r="I4" s="94"/>
      <c r="J4" s="16" t="s">
        <v>56</v>
      </c>
      <c r="K4" s="17" t="s">
        <v>57</v>
      </c>
      <c r="L4" s="18" t="s">
        <v>66</v>
      </c>
      <c r="M4" s="18" t="s">
        <v>61</v>
      </c>
      <c r="N4" s="20" t="s">
        <v>62</v>
      </c>
      <c r="O4" s="20" t="s">
        <v>63</v>
      </c>
      <c r="P4" s="19" t="s">
        <v>64</v>
      </c>
      <c r="Q4" s="18" t="s">
        <v>65</v>
      </c>
      <c r="R4" s="16" t="s">
        <v>56</v>
      </c>
      <c r="S4" s="17" t="s">
        <v>57</v>
      </c>
      <c r="T4" s="18" t="s">
        <v>66</v>
      </c>
      <c r="U4" s="18" t="s">
        <v>61</v>
      </c>
      <c r="V4" s="20" t="s">
        <v>62</v>
      </c>
      <c r="W4" s="20" t="s">
        <v>63</v>
      </c>
      <c r="X4" s="19" t="s">
        <v>64</v>
      </c>
      <c r="Y4" s="18" t="s">
        <v>65</v>
      </c>
      <c r="Z4" s="16" t="s">
        <v>56</v>
      </c>
      <c r="AA4" s="17" t="s">
        <v>57</v>
      </c>
      <c r="AB4" s="18" t="s">
        <v>66</v>
      </c>
      <c r="AC4" s="18" t="s">
        <v>61</v>
      </c>
      <c r="AD4" s="20" t="s">
        <v>62</v>
      </c>
      <c r="AE4" s="20" t="s">
        <v>63</v>
      </c>
      <c r="AF4" s="19" t="s">
        <v>64</v>
      </c>
      <c r="AG4" s="18" t="s">
        <v>65</v>
      </c>
      <c r="AH4" s="16" t="s">
        <v>56</v>
      </c>
      <c r="AI4" s="17" t="s">
        <v>57</v>
      </c>
      <c r="AJ4" s="18" t="s">
        <v>66</v>
      </c>
      <c r="AK4" s="18" t="s">
        <v>61</v>
      </c>
      <c r="AL4" s="20" t="s">
        <v>62</v>
      </c>
      <c r="AM4" s="20" t="s">
        <v>63</v>
      </c>
      <c r="AN4" s="19" t="s">
        <v>64</v>
      </c>
      <c r="AO4" s="18" t="s">
        <v>65</v>
      </c>
      <c r="AP4" s="16" t="s">
        <v>56</v>
      </c>
      <c r="AQ4" s="17" t="s">
        <v>57</v>
      </c>
      <c r="AR4" s="18" t="s">
        <v>66</v>
      </c>
      <c r="AS4" s="18" t="s">
        <v>61</v>
      </c>
      <c r="AT4" s="20" t="s">
        <v>62</v>
      </c>
      <c r="AU4" s="20" t="s">
        <v>63</v>
      </c>
      <c r="AV4" s="19" t="s">
        <v>64</v>
      </c>
      <c r="AW4" s="18" t="s">
        <v>65</v>
      </c>
      <c r="AX4" s="16" t="s">
        <v>56</v>
      </c>
      <c r="AY4" s="17" t="s">
        <v>57</v>
      </c>
      <c r="AZ4" s="18" t="s">
        <v>66</v>
      </c>
      <c r="BA4" s="18" t="s">
        <v>61</v>
      </c>
      <c r="BB4" s="20" t="s">
        <v>62</v>
      </c>
      <c r="BC4" s="20" t="s">
        <v>63</v>
      </c>
      <c r="BD4" s="19" t="s">
        <v>64</v>
      </c>
      <c r="BE4" s="18" t="s">
        <v>65</v>
      </c>
      <c r="BF4" s="16" t="s">
        <v>56</v>
      </c>
      <c r="BG4" s="16" t="s">
        <v>57</v>
      </c>
      <c r="BH4" s="31" t="s">
        <v>28</v>
      </c>
      <c r="BI4" s="31" t="s">
        <v>35</v>
      </c>
      <c r="BJ4" s="15" t="s">
        <v>26</v>
      </c>
      <c r="BK4" s="15" t="s">
        <v>27</v>
      </c>
      <c r="BL4" s="32" t="s">
        <v>30</v>
      </c>
      <c r="BM4" s="31" t="s">
        <v>36</v>
      </c>
      <c r="BN4" s="16" t="s">
        <v>56</v>
      </c>
      <c r="BO4" s="16" t="s">
        <v>57</v>
      </c>
      <c r="BP4" s="31" t="s">
        <v>28</v>
      </c>
      <c r="BQ4" s="31" t="s">
        <v>35</v>
      </c>
      <c r="BR4" s="15" t="s">
        <v>26</v>
      </c>
      <c r="BS4" s="15" t="s">
        <v>27</v>
      </c>
      <c r="BT4" s="32" t="s">
        <v>30</v>
      </c>
      <c r="BU4" s="31" t="s">
        <v>36</v>
      </c>
      <c r="BV4" s="16" t="s">
        <v>56</v>
      </c>
      <c r="BW4" s="17" t="s">
        <v>57</v>
      </c>
      <c r="BX4" s="18" t="s">
        <v>66</v>
      </c>
      <c r="BY4" s="18" t="s">
        <v>61</v>
      </c>
      <c r="BZ4" s="20" t="s">
        <v>62</v>
      </c>
      <c r="CA4" s="20" t="s">
        <v>63</v>
      </c>
      <c r="CB4" s="19" t="s">
        <v>64</v>
      </c>
      <c r="CC4" s="18" t="s">
        <v>65</v>
      </c>
      <c r="CD4" s="16" t="s">
        <v>56</v>
      </c>
      <c r="CE4" s="16" t="s">
        <v>57</v>
      </c>
      <c r="CF4" s="31" t="s">
        <v>28</v>
      </c>
      <c r="CG4" s="31" t="s">
        <v>61</v>
      </c>
      <c r="CH4" s="15" t="s">
        <v>62</v>
      </c>
      <c r="CI4" s="15" t="s">
        <v>63</v>
      </c>
      <c r="CJ4" s="32" t="s">
        <v>64</v>
      </c>
      <c r="CK4" s="31" t="s">
        <v>65</v>
      </c>
      <c r="CL4" s="93">
        <v>2022</v>
      </c>
      <c r="CM4" s="93" t="s">
        <v>59</v>
      </c>
      <c r="CN4" s="93">
        <v>2023</v>
      </c>
      <c r="CO4" s="93" t="s">
        <v>60</v>
      </c>
      <c r="CP4" s="31" t="s">
        <v>67</v>
      </c>
      <c r="CQ4" s="31" t="s">
        <v>61</v>
      </c>
      <c r="CR4" s="15" t="s">
        <v>62</v>
      </c>
      <c r="CS4" s="15" t="s">
        <v>63</v>
      </c>
      <c r="CT4" s="32" t="s">
        <v>30</v>
      </c>
      <c r="CU4" s="77" t="s">
        <v>36</v>
      </c>
      <c r="CV4" s="198"/>
      <c r="CW4" s="194"/>
    </row>
    <row r="5" spans="1:102" s="22" customFormat="1" ht="24.75" customHeight="1">
      <c r="A5" s="93">
        <v>1</v>
      </c>
      <c r="B5" s="10" t="s">
        <v>89</v>
      </c>
      <c r="C5" s="186">
        <v>757.6</v>
      </c>
      <c r="D5" s="186"/>
      <c r="E5" s="93">
        <v>16</v>
      </c>
      <c r="F5" s="11">
        <v>16</v>
      </c>
      <c r="G5" s="11">
        <v>0</v>
      </c>
      <c r="H5" s="11">
        <v>16</v>
      </c>
      <c r="I5" s="11">
        <f>H5-F5</f>
        <v>0</v>
      </c>
      <c r="J5" s="24">
        <v>0</v>
      </c>
      <c r="K5" s="24">
        <v>0</v>
      </c>
      <c r="L5" s="24">
        <f t="shared" ref="L5" si="0">K5-J5</f>
        <v>0</v>
      </c>
      <c r="M5" s="24">
        <f>K5-K30</f>
        <v>-690.52300000000014</v>
      </c>
      <c r="N5" s="24">
        <f t="shared" ref="N5" si="1">J5/C5</f>
        <v>0</v>
      </c>
      <c r="O5" s="24">
        <f t="shared" ref="O5" si="2">K5/C5</f>
        <v>0</v>
      </c>
      <c r="P5" s="24">
        <f>O5-N5</f>
        <v>0</v>
      </c>
      <c r="Q5" s="100">
        <f>O5-O30</f>
        <v>-0.89922042086591447</v>
      </c>
      <c r="R5" s="24">
        <v>0</v>
      </c>
      <c r="S5" s="24">
        <v>0</v>
      </c>
      <c r="T5" s="24">
        <f t="shared" ref="T5" si="3">S5-R5</f>
        <v>0</v>
      </c>
      <c r="U5" s="24">
        <f>S5-S30</f>
        <v>-611.149</v>
      </c>
      <c r="V5" s="24">
        <f>R5/C5</f>
        <v>0</v>
      </c>
      <c r="W5" s="24">
        <f>S5/C5</f>
        <v>0</v>
      </c>
      <c r="X5" s="24">
        <f>W5-V5</f>
        <v>0</v>
      </c>
      <c r="Y5" s="100">
        <f>W5-W30</f>
        <v>-0.78528333816830476</v>
      </c>
      <c r="Z5" s="24">
        <v>0</v>
      </c>
      <c r="AA5" s="24">
        <v>0</v>
      </c>
      <c r="AB5" s="24">
        <f t="shared" ref="AB5" si="4">AA5-Z5</f>
        <v>0</v>
      </c>
      <c r="AC5" s="24">
        <f>AA5-AA30</f>
        <v>-477.125</v>
      </c>
      <c r="AD5" s="24">
        <f>Z5/C5</f>
        <v>0</v>
      </c>
      <c r="AE5" s="24">
        <f>AA5/C5</f>
        <v>0</v>
      </c>
      <c r="AF5" s="24">
        <f>AE5-AD5</f>
        <v>0</v>
      </c>
      <c r="AG5" s="100">
        <f>AE5-AE30</f>
        <v>-0.62630498734031914</v>
      </c>
      <c r="AH5" s="24">
        <v>0</v>
      </c>
      <c r="AI5" s="24">
        <v>0</v>
      </c>
      <c r="AJ5" s="24">
        <f t="shared" ref="AJ5" si="5">AI5-AH5</f>
        <v>0</v>
      </c>
      <c r="AK5" s="24">
        <f>AI5-AI30</f>
        <v>-336.07599999999991</v>
      </c>
      <c r="AL5" s="24">
        <f>AH5/C5</f>
        <v>0</v>
      </c>
      <c r="AM5" s="24">
        <f>AI5/C5</f>
        <v>0</v>
      </c>
      <c r="AN5" s="24">
        <f>AM5-AL5</f>
        <v>0</v>
      </c>
      <c r="AO5" s="100">
        <f>AM5-AM30</f>
        <v>-0.43349112778546073</v>
      </c>
      <c r="AP5" s="24">
        <v>0</v>
      </c>
      <c r="AQ5" s="24">
        <v>0</v>
      </c>
      <c r="AR5" s="24">
        <f t="shared" ref="AR5" si="6">AQ5-AP5</f>
        <v>0</v>
      </c>
      <c r="AS5" s="24">
        <f>AQ5-AQ30</f>
        <v>-123.117</v>
      </c>
      <c r="AT5" s="24">
        <f>AP5/C5</f>
        <v>0</v>
      </c>
      <c r="AU5" s="24">
        <f>AQ5/C5</f>
        <v>0</v>
      </c>
      <c r="AV5" s="24">
        <f>AU5-AT5</f>
        <v>0</v>
      </c>
      <c r="AW5" s="100">
        <f>AU5-AU30</f>
        <v>-0.15542534650139619</v>
      </c>
      <c r="AX5" s="24">
        <v>0</v>
      </c>
      <c r="AY5" s="24">
        <v>0</v>
      </c>
      <c r="AZ5" s="24">
        <f t="shared" ref="AZ5" si="7">AY5-AX5</f>
        <v>0</v>
      </c>
      <c r="BA5" s="24">
        <f>AY5-AY30</f>
        <v>0</v>
      </c>
      <c r="BB5" s="24">
        <f>AX5/C5</f>
        <v>0</v>
      </c>
      <c r="BC5" s="24">
        <f>AY5/C5</f>
        <v>0</v>
      </c>
      <c r="BD5" s="24">
        <f>BC5-BB5</f>
        <v>0</v>
      </c>
      <c r="BE5" s="100">
        <f>BC5-BC30</f>
        <v>0</v>
      </c>
      <c r="BF5" s="24">
        <v>0</v>
      </c>
      <c r="BG5" s="24">
        <v>1.821</v>
      </c>
      <c r="BH5" s="24">
        <f t="shared" ref="BH5" si="8">BG5-BF5</f>
        <v>1.821</v>
      </c>
      <c r="BI5" s="24">
        <f>BG5-BG30</f>
        <v>-75.650000000000006</v>
      </c>
      <c r="BJ5" s="24">
        <f>BF5/C5</f>
        <v>0</v>
      </c>
      <c r="BK5" s="24">
        <f>BG5/C5</f>
        <v>2.4036430834213302E-3</v>
      </c>
      <c r="BL5" s="24">
        <f>BK5-BJ5</f>
        <v>2.4036430834213302E-3</v>
      </c>
      <c r="BM5" s="100">
        <f>BK5-BK30</f>
        <v>-9.4052201552427869E-2</v>
      </c>
      <c r="BN5" s="24">
        <v>0</v>
      </c>
      <c r="BO5" s="24">
        <v>8.0510000000000002</v>
      </c>
      <c r="BP5" s="24">
        <f t="shared" ref="BP5" si="9">BO5-BN5</f>
        <v>8.0510000000000002</v>
      </c>
      <c r="BQ5" s="24">
        <f>BO5-BO30</f>
        <v>-282.19</v>
      </c>
      <c r="BR5" s="24">
        <f>BN5/C5</f>
        <v>0</v>
      </c>
      <c r="BS5" s="24">
        <f>BO5/C5</f>
        <v>1.0626979936642028E-2</v>
      </c>
      <c r="BT5" s="24">
        <f>BS5-BR5</f>
        <v>1.0626979936642028E-2</v>
      </c>
      <c r="BU5" s="100">
        <f>BS5-BS30</f>
        <v>-0.35984877739661586</v>
      </c>
      <c r="BV5" s="24">
        <v>0</v>
      </c>
      <c r="BW5" s="24">
        <v>14.976000000000001</v>
      </c>
      <c r="BX5" s="24">
        <f t="shared" ref="BX5" si="10">BW5-BV5</f>
        <v>14.976000000000001</v>
      </c>
      <c r="BY5" s="24">
        <f>BW5-BW30</f>
        <v>-461.85399999999998</v>
      </c>
      <c r="BZ5" s="24">
        <f>BV5/C5</f>
        <v>0</v>
      </c>
      <c r="CA5" s="24">
        <f>BW5/C5</f>
        <v>1.9767687434002111E-2</v>
      </c>
      <c r="CB5" s="24">
        <f>CA5-BZ5</f>
        <v>1.9767687434002111E-2</v>
      </c>
      <c r="CC5" s="100">
        <f>CA5-CA30</f>
        <v>-0.60406288339579772</v>
      </c>
      <c r="CD5" s="24">
        <v>0</v>
      </c>
      <c r="CE5" s="24">
        <v>19.577999999999999</v>
      </c>
      <c r="CF5" s="24">
        <v>0</v>
      </c>
      <c r="CG5" s="24">
        <v>0</v>
      </c>
      <c r="CH5" s="24">
        <f>CD5/C5</f>
        <v>0</v>
      </c>
      <c r="CI5" s="24">
        <f>CE5/C5</f>
        <v>2.5842133051742343E-2</v>
      </c>
      <c r="CJ5" s="24">
        <f>CI5-CH5</f>
        <v>2.5842133051742343E-2</v>
      </c>
      <c r="CK5" s="100">
        <f>CI5-CI30</f>
        <v>-0.68947110087642638</v>
      </c>
      <c r="CL5" s="24">
        <f>J5+R5+Z5+AH5+AP5+AX5+BF5+BN5+BV5+CD5</f>
        <v>0</v>
      </c>
      <c r="CM5" s="24">
        <f>CL5/12</f>
        <v>0</v>
      </c>
      <c r="CN5" s="24">
        <f>K5+S5+AA5+AI5+AQ5+AY5+BG5+BO5+BW5+CE5</f>
        <v>44.426000000000002</v>
      </c>
      <c r="CO5" s="24">
        <f>CN5/4</f>
        <v>11.1065</v>
      </c>
      <c r="CP5" s="101"/>
      <c r="CQ5" s="24"/>
      <c r="CR5" s="24"/>
      <c r="CS5" s="24">
        <f t="shared" ref="CS5" si="11">CN5/C5</f>
        <v>5.8640443505807813E-2</v>
      </c>
      <c r="CT5" s="24"/>
      <c r="CU5" s="24">
        <f>CS5-CT30</f>
        <v>0.35212932033119998</v>
      </c>
      <c r="CV5" s="79">
        <f>(CS5/4)*2535.08</f>
        <v>37.164553880675818</v>
      </c>
      <c r="CW5" s="102">
        <v>5</v>
      </c>
      <c r="CX5" s="22">
        <f>CV5/CV30</f>
        <v>3.594018302523503E-2</v>
      </c>
    </row>
    <row r="6" spans="1:102" s="22" customFormat="1" ht="25.5" customHeight="1">
      <c r="A6" s="93">
        <v>2</v>
      </c>
      <c r="B6" s="10" t="s">
        <v>16</v>
      </c>
      <c r="C6" s="186">
        <v>709.62</v>
      </c>
      <c r="D6" s="186"/>
      <c r="E6" s="93">
        <v>16</v>
      </c>
      <c r="F6" s="11">
        <v>16</v>
      </c>
      <c r="G6" s="11">
        <v>0</v>
      </c>
      <c r="H6" s="11">
        <v>16</v>
      </c>
      <c r="I6" s="11">
        <f>H6-F6</f>
        <v>0</v>
      </c>
      <c r="J6" s="21">
        <v>25.367000000000001</v>
      </c>
      <c r="K6" s="21">
        <v>28.27</v>
      </c>
      <c r="L6" s="45">
        <f t="shared" ref="L6:L29" si="12">K6-J6</f>
        <v>2.9029999999999987</v>
      </c>
      <c r="M6" s="21">
        <f>K6-K31</f>
        <v>-0.50179166666667285</v>
      </c>
      <c r="N6" s="21">
        <f t="shared" ref="N6:N29" si="13">J6/C6</f>
        <v>3.5747301372565599E-2</v>
      </c>
      <c r="O6" s="21">
        <f t="shared" ref="O6:O29" si="14">K6/C6</f>
        <v>3.9838223274428569E-2</v>
      </c>
      <c r="P6" s="21">
        <f>O6-N6</f>
        <v>4.0909219018629706E-3</v>
      </c>
      <c r="Q6" s="25">
        <f>O6-O31</f>
        <v>2.3707057383487995E-3</v>
      </c>
      <c r="R6" s="21">
        <v>21.321000000000002</v>
      </c>
      <c r="S6" s="21">
        <v>24.006</v>
      </c>
      <c r="T6" s="45">
        <f t="shared" ref="T6:T29" si="15">S6-R6</f>
        <v>2.6849999999999987</v>
      </c>
      <c r="U6" s="21">
        <f>S6-S31</f>
        <v>-1.4585416666666653</v>
      </c>
      <c r="V6" s="21">
        <f>R6/C6</f>
        <v>3.0045658239621208E-2</v>
      </c>
      <c r="W6" s="21">
        <f>S6/C6</f>
        <v>3.382937346748964E-2</v>
      </c>
      <c r="X6" s="21">
        <f>W6-V6</f>
        <v>3.7837152278684325E-3</v>
      </c>
      <c r="Y6" s="25">
        <f>W6-W31</f>
        <v>1.1092343771436086E-3</v>
      </c>
      <c r="Z6" s="21">
        <v>19.800999999999998</v>
      </c>
      <c r="AA6" s="21">
        <v>21.602</v>
      </c>
      <c r="AB6" s="45">
        <f t="shared" ref="AB6:AB29" si="16">AA6-Z6</f>
        <v>1.8010000000000019</v>
      </c>
      <c r="AC6" s="21">
        <f>AA6-AA31</f>
        <v>1.7217916666666682</v>
      </c>
      <c r="AD6" s="21">
        <f>Z6/C6</f>
        <v>2.7903666751218959E-2</v>
      </c>
      <c r="AE6" s="21">
        <f>AA6/C6</f>
        <v>3.0441644823990303E-2</v>
      </c>
      <c r="AF6" s="21">
        <f>AE6-AD6</f>
        <v>2.5379780727713443E-3</v>
      </c>
      <c r="AG6" s="25">
        <f>AE6-AE31</f>
        <v>4.3456036848103403E-3</v>
      </c>
      <c r="AH6" s="21">
        <v>15.372999999999999</v>
      </c>
      <c r="AI6" s="21">
        <v>13.914999999999999</v>
      </c>
      <c r="AJ6" s="44">
        <f t="shared" ref="AJ6:AJ29" si="17">AI6-AH6</f>
        <v>-1.4580000000000002</v>
      </c>
      <c r="AK6" s="21">
        <f>AI6-AI31</f>
        <v>-8.8166666666664284E-2</v>
      </c>
      <c r="AL6" s="21">
        <f>AH6/C6</f>
        <v>2.1663707336320847E-2</v>
      </c>
      <c r="AM6" s="21">
        <f>AI6/C6</f>
        <v>1.960908655336659E-2</v>
      </c>
      <c r="AN6" s="21">
        <f>AM6-AL6</f>
        <v>-2.054620782954257E-3</v>
      </c>
      <c r="AO6" s="25">
        <f>AM6-AM31</f>
        <v>1.5469562289723918E-3</v>
      </c>
      <c r="AP6" s="21">
        <v>7.0830000000000002</v>
      </c>
      <c r="AQ6" s="21">
        <v>4.7350000000000003</v>
      </c>
      <c r="AR6" s="44">
        <f t="shared" ref="AR6:AR29" si="18">AQ6-AP6</f>
        <v>-2.3479999999999999</v>
      </c>
      <c r="AS6" s="21">
        <f>AQ6-AQ31</f>
        <v>-0.39487499999999986</v>
      </c>
      <c r="AT6" s="21">
        <f>AP6/C6</f>
        <v>9.9813984949691393E-3</v>
      </c>
      <c r="AU6" s="21">
        <f>AQ6/C6</f>
        <v>6.6725853273583045E-3</v>
      </c>
      <c r="AV6" s="21">
        <f>AU6-AT6</f>
        <v>-3.3088131676108348E-3</v>
      </c>
      <c r="AW6" s="25">
        <f>AU6-AU31</f>
        <v>1.9652922313346307E-4</v>
      </c>
      <c r="AX6" s="21">
        <v>2.972</v>
      </c>
      <c r="AY6" s="21">
        <v>0</v>
      </c>
      <c r="AZ6" s="44">
        <f t="shared" ref="AZ6:AZ29" si="19">AY6-AX6</f>
        <v>-2.972</v>
      </c>
      <c r="BA6" s="21">
        <f>AY6-AY31</f>
        <v>0</v>
      </c>
      <c r="BB6" s="21">
        <f>AX6/C6</f>
        <v>4.1881570417970177E-3</v>
      </c>
      <c r="BC6" s="21">
        <f>AY6/C6</f>
        <v>0</v>
      </c>
      <c r="BD6" s="21">
        <f>BC6-BB6</f>
        <v>-4.1881570417970177E-3</v>
      </c>
      <c r="BE6" s="25">
        <f>BC6-BC31</f>
        <v>0</v>
      </c>
      <c r="BF6" s="21">
        <v>6.4530000000000003</v>
      </c>
      <c r="BG6" s="99">
        <v>1.9630000000000001</v>
      </c>
      <c r="BH6" s="44">
        <f t="shared" ref="BH6:BH29" si="20">BG6-BF6</f>
        <v>-4.49</v>
      </c>
      <c r="BI6" s="21">
        <f>BG6-BG31</f>
        <v>-1.2649583333333334</v>
      </c>
      <c r="BJ6" s="21">
        <f>BF6/C6</f>
        <v>9.0935993912234728E-3</v>
      </c>
      <c r="BK6" s="21">
        <f>BG6/C6</f>
        <v>2.7662692708773709E-3</v>
      </c>
      <c r="BL6" s="21">
        <f>BK6-BJ6</f>
        <v>-6.3273301203461019E-3</v>
      </c>
      <c r="BM6" s="25">
        <f>BK6-BK31</f>
        <v>-1.252724255616346E-3</v>
      </c>
      <c r="BN6" s="21">
        <v>13.021000000000001</v>
      </c>
      <c r="BO6" s="21">
        <v>11.13</v>
      </c>
      <c r="BP6" s="44">
        <f t="shared" ref="BP6:BP29" si="21">BO6-BN6</f>
        <v>-1.891</v>
      </c>
      <c r="BQ6" s="21">
        <f>BO6-BO31</f>
        <v>-0.9633749999999992</v>
      </c>
      <c r="BR6" s="21">
        <f>BN6/C6</f>
        <v>1.8349257349003695E-2</v>
      </c>
      <c r="BS6" s="21">
        <f>BO6/C6</f>
        <v>1.5684450832840112E-2</v>
      </c>
      <c r="BT6" s="21">
        <f>BS6-BR6</f>
        <v>-2.6648065161635828E-3</v>
      </c>
      <c r="BU6" s="25">
        <f>BS6-BS31</f>
        <v>2.4796094395436626E-4</v>
      </c>
      <c r="BV6" s="21">
        <v>19.145</v>
      </c>
      <c r="BW6" s="21">
        <v>17.605</v>
      </c>
      <c r="BX6" s="44">
        <f t="shared" ref="BX6:BX29" si="22">BW6-BV6</f>
        <v>-1.5399999999999991</v>
      </c>
      <c r="BY6" s="21">
        <f>BW6-BW31</f>
        <v>-2.2629166666666656</v>
      </c>
      <c r="BZ6" s="21">
        <f>BV6/C6</f>
        <v>2.6979228319382202E-2</v>
      </c>
      <c r="CA6" s="21">
        <f>BW6/C6</f>
        <v>2.4809052732448354E-2</v>
      </c>
      <c r="CB6" s="21">
        <f>CA6-BZ6</f>
        <v>-2.1701755869338486E-3</v>
      </c>
      <c r="CC6" s="25">
        <f>CA6-CA31</f>
        <v>-1.1838877187933076E-3</v>
      </c>
      <c r="CD6" s="21">
        <v>22.535</v>
      </c>
      <c r="CE6" s="21">
        <v>21.646999999999998</v>
      </c>
      <c r="CF6" s="44">
        <f t="shared" ref="CF6:CF29" si="23">CE6-CD6</f>
        <v>-0.88800000000000168</v>
      </c>
      <c r="CG6" s="21">
        <f>CE6-CE31</f>
        <v>-1.3640000000000008</v>
      </c>
      <c r="CH6" s="21">
        <f>CD6/C6</f>
        <v>3.175643302048984E-2</v>
      </c>
      <c r="CI6" s="21">
        <f>CE6/C6</f>
        <v>3.0505059045686421E-2</v>
      </c>
      <c r="CJ6" s="21">
        <f>CI6-CH6</f>
        <v>-1.2513739748034186E-3</v>
      </c>
      <c r="CK6" s="25">
        <f>CI6-CI31</f>
        <v>7.0034096534605725E-4</v>
      </c>
      <c r="CL6" s="21">
        <f>J6+R6+Z6+AH6+AP6+AX6+BF6+BN6+BV6+CD6</f>
        <v>153.071</v>
      </c>
      <c r="CM6" s="21">
        <f>CL6/12</f>
        <v>12.755916666666666</v>
      </c>
      <c r="CN6" s="21">
        <f>K6+S6+AA6+AI6+AQ6+AY6+BG6+BO6+BW6+CE6</f>
        <v>144.87299999999999</v>
      </c>
      <c r="CO6" s="21">
        <f>CN6/12</f>
        <v>12.072749999999999</v>
      </c>
      <c r="CP6" s="54">
        <f t="shared" ref="CP6:CP29" si="24">CN6-CL6</f>
        <v>-8.1980000000000075</v>
      </c>
      <c r="CQ6" s="21">
        <f>CP6-CN31</f>
        <v>-154.21337499999998</v>
      </c>
      <c r="CR6" s="21">
        <f>CL6/C6</f>
        <v>0.21570840731659197</v>
      </c>
      <c r="CS6" s="21">
        <f t="shared" ref="CS6:CS29" si="25">CN6/C6</f>
        <v>0.20415574532848565</v>
      </c>
      <c r="CT6" s="21">
        <f>CS6-CR6</f>
        <v>-1.1552661988106311E-2</v>
      </c>
      <c r="CU6" s="21">
        <f>CS6-CT31</f>
        <v>0.21638444852954367</v>
      </c>
      <c r="CV6" s="79">
        <f>(CS6/12)*2535.08</f>
        <v>43.129262238944783</v>
      </c>
      <c r="CW6" s="102">
        <v>15</v>
      </c>
    </row>
    <row r="7" spans="1:102" s="22" customFormat="1" ht="25.5" customHeight="1">
      <c r="A7" s="93">
        <v>3</v>
      </c>
      <c r="B7" s="10" t="s">
        <v>20</v>
      </c>
      <c r="C7" s="186">
        <v>727.4</v>
      </c>
      <c r="D7" s="186"/>
      <c r="E7" s="93">
        <v>16</v>
      </c>
      <c r="F7" s="11">
        <v>16</v>
      </c>
      <c r="G7" s="11">
        <v>0</v>
      </c>
      <c r="H7" s="11">
        <v>16</v>
      </c>
      <c r="I7" s="11">
        <f t="shared" ref="I7:I28" si="26">H7-F7</f>
        <v>0</v>
      </c>
      <c r="J7" s="21">
        <v>25.768000000000001</v>
      </c>
      <c r="K7" s="21">
        <v>26.172999999999998</v>
      </c>
      <c r="L7" s="45">
        <f t="shared" si="12"/>
        <v>0.40499999999999758</v>
      </c>
      <c r="M7" s="21">
        <f>K7-K31</f>
        <v>-2.5987916666666742</v>
      </c>
      <c r="N7" s="21">
        <f t="shared" si="13"/>
        <v>3.5424800659884521E-2</v>
      </c>
      <c r="O7" s="21">
        <f t="shared" si="14"/>
        <v>3.5981578223810831E-2</v>
      </c>
      <c r="P7" s="21">
        <f t="shared" ref="P7:P29" si="27">O7-N7</f>
        <v>5.5677756392630978E-4</v>
      </c>
      <c r="Q7" s="25">
        <f>O7-O31</f>
        <v>-1.4859393122689385E-3</v>
      </c>
      <c r="R7" s="21">
        <v>20.876000000000001</v>
      </c>
      <c r="S7" s="21">
        <v>22.263999999999999</v>
      </c>
      <c r="T7" s="45">
        <f t="shared" si="15"/>
        <v>1.3879999999999981</v>
      </c>
      <c r="U7" s="21">
        <f>S7-S31</f>
        <v>-3.2005416666666662</v>
      </c>
      <c r="V7" s="21">
        <f>R7/C7</f>
        <v>2.8699477591421503E-2</v>
      </c>
      <c r="W7" s="21">
        <f t="shared" ref="W7:W29" si="28">S7/C7</f>
        <v>3.0607643662359088E-2</v>
      </c>
      <c r="X7" s="21">
        <f t="shared" ref="X7:X29" si="29">W7-V7</f>
        <v>1.908166070937585E-3</v>
      </c>
      <c r="Y7" s="25">
        <f>W7-W31</f>
        <v>-2.1124954279869435E-3</v>
      </c>
      <c r="Z7" s="21">
        <v>18.972000000000001</v>
      </c>
      <c r="AA7" s="21">
        <v>19.831</v>
      </c>
      <c r="AB7" s="45">
        <f t="shared" si="16"/>
        <v>0.85899999999999821</v>
      </c>
      <c r="AC7" s="21">
        <f>AA7-AA31</f>
        <v>-4.9208333333332632E-2</v>
      </c>
      <c r="AD7" s="21">
        <f t="shared" ref="AD7:AD29" si="30">Z7/C7</f>
        <v>2.6081935661259281E-2</v>
      </c>
      <c r="AE7" s="21">
        <f t="shared" ref="AE7:AE29" si="31">AA7/C7</f>
        <v>2.7262854000549903E-2</v>
      </c>
      <c r="AF7" s="21">
        <f t="shared" ref="AF7:AF29" si="32">AE7-AD7</f>
        <v>1.1809183392906229E-3</v>
      </c>
      <c r="AG7" s="25">
        <f>AE7-AE31</f>
        <v>1.1668128613699404E-3</v>
      </c>
      <c r="AH7" s="21">
        <v>14.885999999999999</v>
      </c>
      <c r="AI7" s="21">
        <v>13.253</v>
      </c>
      <c r="AJ7" s="44">
        <f t="shared" si="17"/>
        <v>-1.6329999999999991</v>
      </c>
      <c r="AK7" s="21">
        <f>AI7-AI31</f>
        <v>-0.75016666666666332</v>
      </c>
      <c r="AL7" s="21">
        <f t="shared" ref="AL7:AL29" si="33">AH7/C7</f>
        <v>2.046466868298048E-2</v>
      </c>
      <c r="AM7" s="21">
        <f t="shared" ref="AM7:AM29" si="34">AI7/C7</f>
        <v>1.8219686554852902E-2</v>
      </c>
      <c r="AN7" s="21">
        <f t="shared" ref="AN7:AN29" si="35">AM7-AL7</f>
        <v>-2.2449821281275775E-3</v>
      </c>
      <c r="AO7" s="25">
        <f>AM7-AM31</f>
        <v>1.5755623045870387E-4</v>
      </c>
      <c r="AP7" s="21">
        <v>6.6859999999999999</v>
      </c>
      <c r="AQ7" s="21">
        <v>5.1109999999999998</v>
      </c>
      <c r="AR7" s="44">
        <f t="shared" si="18"/>
        <v>-1.5750000000000002</v>
      </c>
      <c r="AS7" s="21">
        <f>AQ7-AQ31</f>
        <v>-1.8875000000000419E-2</v>
      </c>
      <c r="AT7" s="21">
        <f t="shared" ref="AT7:AT29" si="36">AP7/C7</f>
        <v>9.1916414627440206E-3</v>
      </c>
      <c r="AU7" s="21">
        <f t="shared" ref="AU7:AU29" si="37">AQ7/C7</f>
        <v>7.0263953808083583E-3</v>
      </c>
      <c r="AV7" s="21">
        <f t="shared" ref="AV7:AV29" si="38">AU7-AT7</f>
        <v>-2.1652460819356623E-3</v>
      </c>
      <c r="AW7" s="25">
        <f>AU7-AU31</f>
        <v>5.5033927658351689E-4</v>
      </c>
      <c r="AX7" s="21">
        <v>3.004</v>
      </c>
      <c r="AY7" s="21">
        <v>0</v>
      </c>
      <c r="AZ7" s="44">
        <f t="shared" si="19"/>
        <v>-3.004</v>
      </c>
      <c r="BA7" s="21">
        <f>AY7-AY31</f>
        <v>0</v>
      </c>
      <c r="BB7" s="21">
        <f t="shared" ref="BB7:BB29" si="39">AX7/C7</f>
        <v>4.1297772889744297E-3</v>
      </c>
      <c r="BC7" s="21">
        <f t="shared" ref="BC7:BC29" si="40">AY7/C7</f>
        <v>0</v>
      </c>
      <c r="BD7" s="21">
        <f t="shared" ref="BD7:BD29" si="41">BC7-BB7</f>
        <v>-4.1297772889744297E-3</v>
      </c>
      <c r="BE7" s="25">
        <f>BC7-BC31</f>
        <v>0</v>
      </c>
      <c r="BF7" s="21">
        <v>5.62</v>
      </c>
      <c r="BG7" s="99">
        <v>1.87</v>
      </c>
      <c r="BH7" s="44">
        <f t="shared" si="20"/>
        <v>-3.75</v>
      </c>
      <c r="BI7" s="21">
        <f>BG7-BG31</f>
        <v>-1.3579583333333334</v>
      </c>
      <c r="BJ7" s="21">
        <f t="shared" ref="BJ7:BJ29" si="42">BF7/C7</f>
        <v>7.7261479241132807E-3</v>
      </c>
      <c r="BK7" s="21">
        <f t="shared" ref="BK7:BK29" si="43">BG7/C7</f>
        <v>2.5708001099807535E-3</v>
      </c>
      <c r="BL7" s="21">
        <f t="shared" ref="BL7:BL29" si="44">BK7-BJ7</f>
        <v>-5.1553478141325272E-3</v>
      </c>
      <c r="BM7" s="25">
        <f>BK7-BK31</f>
        <v>-1.4481934165129634E-3</v>
      </c>
      <c r="BN7" s="21">
        <v>11.930999999999999</v>
      </c>
      <c r="BO7" s="21">
        <v>9.9039999999999999</v>
      </c>
      <c r="BP7" s="44">
        <f t="shared" si="21"/>
        <v>-2.0269999999999992</v>
      </c>
      <c r="BQ7" s="21">
        <f>BO7-BO31</f>
        <v>-2.1893750000000001</v>
      </c>
      <c r="BR7" s="21">
        <f t="shared" ref="BR7:BR29" si="45">BN7/C7</f>
        <v>1.6402254605444047E-2</v>
      </c>
      <c r="BS7" s="21">
        <f t="shared" ref="BS7:BS29" si="46">BO7/C7</f>
        <v>1.361561726697828E-2</v>
      </c>
      <c r="BT7" s="21">
        <f t="shared" ref="BT7:BT29" si="47">BS7-BR7</f>
        <v>-2.7866373384657674E-3</v>
      </c>
      <c r="BU7" s="25">
        <f>BS7-BS31</f>
        <v>-1.8208726219074659E-3</v>
      </c>
      <c r="BV7" s="21">
        <v>18.13</v>
      </c>
      <c r="BW7" s="21">
        <v>15.962</v>
      </c>
      <c r="BX7" s="44">
        <f t="shared" si="22"/>
        <v>-2.1679999999999993</v>
      </c>
      <c r="BY7" s="21">
        <f>BW7-BW31</f>
        <v>-3.9059166666666663</v>
      </c>
      <c r="BZ7" s="21">
        <f t="shared" ref="BZ7:BZ29" si="48">BV7/C7</f>
        <v>2.4924388232059388E-2</v>
      </c>
      <c r="CA7" s="21">
        <f t="shared" ref="CA7:CA29" si="49">BW7/C7</f>
        <v>2.1943909815782238E-2</v>
      </c>
      <c r="CB7" s="21">
        <f t="shared" ref="CB7:CB29" si="50">CA7-BZ7</f>
        <v>-2.9804784162771499E-3</v>
      </c>
      <c r="CC7" s="25">
        <f>CA7-CA31</f>
        <v>-4.0490306354594233E-3</v>
      </c>
      <c r="CD7" s="21">
        <v>21.077000000000002</v>
      </c>
      <c r="CE7" s="21">
        <v>20.335000000000001</v>
      </c>
      <c r="CF7" s="44">
        <f t="shared" si="23"/>
        <v>-0.74200000000000088</v>
      </c>
      <c r="CG7" s="21">
        <f>CE7-CE31</f>
        <v>-2.6759999999999984</v>
      </c>
      <c r="CH7" s="21">
        <f t="shared" ref="CH7:CH29" si="51">CD7/C7</f>
        <v>2.8975804234259009E-2</v>
      </c>
      <c r="CI7" s="21">
        <f t="shared" ref="CI7:CI29" si="52">CE7/C7</f>
        <v>2.7955732746769317E-2</v>
      </c>
      <c r="CJ7" s="21">
        <f t="shared" ref="CJ7:CJ29" si="53">CI7-CH7</f>
        <v>-1.0200714874896918E-3</v>
      </c>
      <c r="CK7" s="25">
        <f>CI7-CI31</f>
        <v>-1.8489853335710467E-3</v>
      </c>
      <c r="CL7" s="21">
        <f t="shared" ref="CL7:CL29" si="54">J7+R7+Z7+AH7+AP7+AX7+BF7+BN7+BV7+CD7</f>
        <v>146.95000000000002</v>
      </c>
      <c r="CM7" s="21">
        <f t="shared" ref="CM7:CM28" si="55">CL7/12</f>
        <v>12.245833333333335</v>
      </c>
      <c r="CN7" s="21">
        <f t="shared" ref="CN7:CN29" si="56">K7+S7+AA7+AI7+AQ7+AY7+BG7+BO7+BW7+CE7</f>
        <v>134.703</v>
      </c>
      <c r="CO7" s="21">
        <f t="shared" ref="CO7:CO29" si="57">CN7/12</f>
        <v>11.225250000000001</v>
      </c>
      <c r="CP7" s="54">
        <f t="shared" si="24"/>
        <v>-12.247000000000014</v>
      </c>
      <c r="CQ7" s="21">
        <f>CP7-CN31</f>
        <v>-158.26237499999999</v>
      </c>
      <c r="CR7" s="21">
        <f t="shared" ref="CR7:CR29" si="58">CL7/C7</f>
        <v>0.20202089634313999</v>
      </c>
      <c r="CS7" s="21">
        <f t="shared" si="25"/>
        <v>0.18518421776189167</v>
      </c>
      <c r="CT7" s="21">
        <f t="shared" ref="CT7:CT29" si="59">CS7-CR7</f>
        <v>-1.6836678581248321E-2</v>
      </c>
      <c r="CU7" s="21">
        <f>CS7-CT31</f>
        <v>0.19741292096294968</v>
      </c>
      <c r="CV7" s="79">
        <f t="shared" ref="CV7:CV29" si="60">(CS7/12)*2535.08</f>
        <v>39.121400563651363</v>
      </c>
      <c r="CW7" s="102">
        <v>10</v>
      </c>
    </row>
    <row r="8" spans="1:102" s="22" customFormat="1" ht="26.25" customHeight="1">
      <c r="A8" s="93">
        <v>4</v>
      </c>
      <c r="B8" s="10" t="s">
        <v>2</v>
      </c>
      <c r="C8" s="186">
        <v>879</v>
      </c>
      <c r="D8" s="186"/>
      <c r="E8" s="93">
        <v>12</v>
      </c>
      <c r="F8" s="11">
        <v>16.440000000000001</v>
      </c>
      <c r="G8" s="11">
        <v>0.64</v>
      </c>
      <c r="H8" s="11">
        <v>12.64</v>
      </c>
      <c r="I8" s="11">
        <f t="shared" si="26"/>
        <v>-3.8000000000000007</v>
      </c>
      <c r="J8" s="21">
        <v>25.44</v>
      </c>
      <c r="K8" s="21">
        <v>25.76</v>
      </c>
      <c r="L8" s="45">
        <f t="shared" si="12"/>
        <v>0.32000000000000028</v>
      </c>
      <c r="M8" s="21">
        <f>K8-K31</f>
        <v>-3.0117916666666709</v>
      </c>
      <c r="N8" s="21">
        <f t="shared" si="13"/>
        <v>2.8941979522184302E-2</v>
      </c>
      <c r="O8" s="21">
        <f t="shared" si="14"/>
        <v>2.9306029579067125E-2</v>
      </c>
      <c r="P8" s="21">
        <f t="shared" si="27"/>
        <v>3.6405005688282255E-4</v>
      </c>
      <c r="Q8" s="25">
        <f>O8-O31</f>
        <v>-8.1614879570126447E-3</v>
      </c>
      <c r="R8" s="21">
        <v>20.84</v>
      </c>
      <c r="S8" s="21">
        <v>22.22</v>
      </c>
      <c r="T8" s="45">
        <f t="shared" si="15"/>
        <v>1.379999999999999</v>
      </c>
      <c r="U8" s="21">
        <f>S8-S31</f>
        <v>-3.2445416666666667</v>
      </c>
      <c r="V8" s="21">
        <f t="shared" ref="V8:V29" si="61">R8/C8</f>
        <v>2.3708759954493744E-2</v>
      </c>
      <c r="W8" s="21">
        <f t="shared" si="28"/>
        <v>2.527872582480091E-2</v>
      </c>
      <c r="X8" s="21">
        <f t="shared" si="29"/>
        <v>1.5699658703071662E-3</v>
      </c>
      <c r="Y8" s="25">
        <f>W8-W31</f>
        <v>-7.4414132655451215E-3</v>
      </c>
      <c r="Z8" s="21">
        <v>18.600000000000001</v>
      </c>
      <c r="AA8" s="21">
        <v>19.97</v>
      </c>
      <c r="AB8" s="45">
        <f t="shared" si="16"/>
        <v>1.3699999999999974</v>
      </c>
      <c r="AC8" s="21">
        <f>AA8-AA31</f>
        <v>8.9791666666666714E-2</v>
      </c>
      <c r="AD8" s="21">
        <f t="shared" si="30"/>
        <v>2.1160409556313996E-2</v>
      </c>
      <c r="AE8" s="21">
        <f t="shared" si="31"/>
        <v>2.2718998862343572E-2</v>
      </c>
      <c r="AF8" s="21">
        <f t="shared" si="32"/>
        <v>1.5585893060295758E-3</v>
      </c>
      <c r="AG8" s="25">
        <f>AE8-AE31</f>
        <v>-3.3770422768363909E-3</v>
      </c>
      <c r="AH8" s="21">
        <v>14.45</v>
      </c>
      <c r="AI8" s="21">
        <v>12.91</v>
      </c>
      <c r="AJ8" s="44">
        <f t="shared" si="17"/>
        <v>-1.5399999999999991</v>
      </c>
      <c r="AK8" s="21">
        <f>AI8-AI31</f>
        <v>-1.0931666666666633</v>
      </c>
      <c r="AL8" s="21">
        <f t="shared" si="33"/>
        <v>1.6439135381114904E-2</v>
      </c>
      <c r="AM8" s="21">
        <f t="shared" si="34"/>
        <v>1.4687144482366325E-2</v>
      </c>
      <c r="AN8" s="21">
        <f t="shared" si="35"/>
        <v>-1.7519908987485792E-3</v>
      </c>
      <c r="AO8" s="25">
        <f>AM8-AM31</f>
        <v>-3.3749858420278733E-3</v>
      </c>
      <c r="AP8" s="21">
        <v>6.43</v>
      </c>
      <c r="AQ8" s="21">
        <v>4.45</v>
      </c>
      <c r="AR8" s="44">
        <f t="shared" si="18"/>
        <v>-1.9799999999999995</v>
      </c>
      <c r="AS8" s="21">
        <f>AQ8-AQ31</f>
        <v>-0.67987500000000001</v>
      </c>
      <c r="AT8" s="21">
        <f t="shared" si="36"/>
        <v>7.3151308304891917E-3</v>
      </c>
      <c r="AU8" s="21">
        <f t="shared" si="37"/>
        <v>5.062571103526735E-3</v>
      </c>
      <c r="AV8" s="21">
        <f t="shared" si="38"/>
        <v>-2.2525597269624567E-3</v>
      </c>
      <c r="AW8" s="25">
        <f>AU8-AU31</f>
        <v>-1.4134850006981064E-3</v>
      </c>
      <c r="AX8" s="21">
        <v>2.77</v>
      </c>
      <c r="AY8" s="21">
        <v>0</v>
      </c>
      <c r="AZ8" s="44">
        <f t="shared" si="19"/>
        <v>-2.77</v>
      </c>
      <c r="BA8" s="21">
        <f>AY8-AY31</f>
        <v>0</v>
      </c>
      <c r="BB8" s="21">
        <f t="shared" si="39"/>
        <v>3.1513083048919227E-3</v>
      </c>
      <c r="BC8" s="21">
        <f t="shared" si="40"/>
        <v>0</v>
      </c>
      <c r="BD8" s="21">
        <f t="shared" si="41"/>
        <v>-3.1513083048919227E-3</v>
      </c>
      <c r="BE8" s="25">
        <f>BC8-BC31</f>
        <v>0</v>
      </c>
      <c r="BF8" s="21">
        <v>6</v>
      </c>
      <c r="BG8" s="99">
        <v>1.55</v>
      </c>
      <c r="BH8" s="44">
        <f t="shared" si="20"/>
        <v>-4.45</v>
      </c>
      <c r="BI8" s="21">
        <f>BG8-BG31</f>
        <v>-1.6779583333333334</v>
      </c>
      <c r="BJ8" s="21">
        <f t="shared" si="42"/>
        <v>6.8259385665529011E-3</v>
      </c>
      <c r="BK8" s="21">
        <f t="shared" si="43"/>
        <v>1.7633674630261661E-3</v>
      </c>
      <c r="BL8" s="21">
        <f t="shared" si="44"/>
        <v>-5.062571103526735E-3</v>
      </c>
      <c r="BM8" s="25">
        <f>BK8-BK31</f>
        <v>-2.2556260634675508E-3</v>
      </c>
      <c r="BN8" s="21">
        <v>11.55</v>
      </c>
      <c r="BO8" s="21">
        <v>10.59</v>
      </c>
      <c r="BP8" s="44">
        <f t="shared" si="21"/>
        <v>-0.96000000000000085</v>
      </c>
      <c r="BQ8" s="21">
        <f>BO8-BO31</f>
        <v>-1.5033750000000001</v>
      </c>
      <c r="BR8" s="21">
        <f t="shared" si="45"/>
        <v>1.3139931740614336E-2</v>
      </c>
      <c r="BS8" s="21">
        <f t="shared" si="46"/>
        <v>1.204778156996587E-2</v>
      </c>
      <c r="BT8" s="21">
        <f t="shared" si="47"/>
        <v>-1.0921501706484659E-3</v>
      </c>
      <c r="BU8" s="25">
        <f>BS8-BS31</f>
        <v>-3.3887083189198756E-3</v>
      </c>
      <c r="BV8" s="21">
        <v>17.260000000000002</v>
      </c>
      <c r="BW8" s="21">
        <v>17.260000000000002</v>
      </c>
      <c r="BX8" s="44">
        <f t="shared" si="22"/>
        <v>0</v>
      </c>
      <c r="BY8" s="21">
        <f>BW8-BW31</f>
        <v>-2.6079166666666644</v>
      </c>
      <c r="BZ8" s="21">
        <f t="shared" si="48"/>
        <v>1.9635949943117181E-2</v>
      </c>
      <c r="CA8" s="21">
        <f t="shared" si="49"/>
        <v>1.9635949943117181E-2</v>
      </c>
      <c r="CB8" s="21">
        <f t="shared" si="50"/>
        <v>0</v>
      </c>
      <c r="CC8" s="25">
        <f>CA8-CA31</f>
        <v>-6.3569905081244799E-3</v>
      </c>
      <c r="CD8" s="21">
        <v>20.55</v>
      </c>
      <c r="CE8" s="21">
        <v>23.33</v>
      </c>
      <c r="CF8" s="45">
        <f t="shared" si="23"/>
        <v>2.7799999999999976</v>
      </c>
      <c r="CG8" s="21">
        <f>CE8-CE31</f>
        <v>0.31899999999999906</v>
      </c>
      <c r="CH8" s="21">
        <f t="shared" si="51"/>
        <v>2.3378839590443685E-2</v>
      </c>
      <c r="CI8" s="21">
        <f t="shared" si="52"/>
        <v>2.6541524459613195E-2</v>
      </c>
      <c r="CJ8" s="21">
        <f t="shared" si="53"/>
        <v>3.1626848691695096E-3</v>
      </c>
      <c r="CK8" s="25">
        <f>CI8-CI31</f>
        <v>-3.2631936207271686E-3</v>
      </c>
      <c r="CL8" s="21">
        <f t="shared" si="54"/>
        <v>143.88999999999999</v>
      </c>
      <c r="CM8" s="21">
        <f t="shared" si="55"/>
        <v>11.990833333333333</v>
      </c>
      <c r="CN8" s="21">
        <f t="shared" si="56"/>
        <v>138.04000000000002</v>
      </c>
      <c r="CO8" s="21">
        <f t="shared" si="57"/>
        <v>11.503333333333336</v>
      </c>
      <c r="CP8" s="54">
        <f t="shared" si="24"/>
        <v>-5.8499999999999659</v>
      </c>
      <c r="CQ8" s="21">
        <f>CP8-CN31</f>
        <v>-151.86537499999994</v>
      </c>
      <c r="CR8" s="21">
        <f t="shared" si="58"/>
        <v>0.16369738339021614</v>
      </c>
      <c r="CS8" s="21">
        <f t="shared" si="25"/>
        <v>0.15704209328782709</v>
      </c>
      <c r="CT8" s="21">
        <f t="shared" si="59"/>
        <v>-6.6552901023890498E-3</v>
      </c>
      <c r="CU8" s="21">
        <f>CS8-CT31</f>
        <v>0.1692707964888851</v>
      </c>
      <c r="CV8" s="79">
        <f t="shared" si="60"/>
        <v>33.176189154342062</v>
      </c>
      <c r="CW8" s="102">
        <v>1</v>
      </c>
      <c r="CX8" s="22">
        <f>CV8/CV30</f>
        <v>3.2083213325126252E-2</v>
      </c>
    </row>
    <row r="9" spans="1:102" s="22" customFormat="1" ht="18.75" customHeight="1">
      <c r="A9" s="93">
        <v>5</v>
      </c>
      <c r="B9" s="10" t="s">
        <v>3</v>
      </c>
      <c r="C9" s="186">
        <v>820.3</v>
      </c>
      <c r="D9" s="186"/>
      <c r="E9" s="93">
        <v>16</v>
      </c>
      <c r="F9" s="11">
        <v>17.07</v>
      </c>
      <c r="G9" s="11">
        <v>1.07</v>
      </c>
      <c r="H9" s="11">
        <v>17.07</v>
      </c>
      <c r="I9" s="11">
        <f t="shared" si="26"/>
        <v>0</v>
      </c>
      <c r="J9" s="21">
        <v>29.43</v>
      </c>
      <c r="K9" s="21">
        <v>31.45</v>
      </c>
      <c r="L9" s="45">
        <f t="shared" si="12"/>
        <v>2.0199999999999996</v>
      </c>
      <c r="M9" s="21">
        <f>K9-K31</f>
        <v>2.6782083333333269</v>
      </c>
      <c r="N9" s="21">
        <f t="shared" si="13"/>
        <v>3.5877118127514325E-2</v>
      </c>
      <c r="O9" s="21">
        <f t="shared" si="14"/>
        <v>3.8339631842009024E-2</v>
      </c>
      <c r="P9" s="21">
        <f t="shared" si="27"/>
        <v>2.462513714494699E-3</v>
      </c>
      <c r="Q9" s="25">
        <f>O9-O31</f>
        <v>8.7211430592925437E-4</v>
      </c>
      <c r="R9" s="21">
        <v>23.92</v>
      </c>
      <c r="S9" s="21">
        <v>28.72</v>
      </c>
      <c r="T9" s="45">
        <f t="shared" si="15"/>
        <v>4.7999999999999972</v>
      </c>
      <c r="U9" s="21">
        <f>S9-S31</f>
        <v>3.2554583333333333</v>
      </c>
      <c r="V9" s="21">
        <f t="shared" si="61"/>
        <v>2.916006339144216E-2</v>
      </c>
      <c r="W9" s="21">
        <f t="shared" si="28"/>
        <v>3.5011581128855294E-2</v>
      </c>
      <c r="X9" s="21">
        <f t="shared" si="29"/>
        <v>5.8515177374131346E-3</v>
      </c>
      <c r="Y9" s="25">
        <f>W9-W31</f>
        <v>2.2914420385092629E-3</v>
      </c>
      <c r="Z9" s="21">
        <v>21.83</v>
      </c>
      <c r="AA9" s="21">
        <v>17.36</v>
      </c>
      <c r="AB9" s="44">
        <f t="shared" si="16"/>
        <v>-4.4699999999999989</v>
      </c>
      <c r="AC9" s="21">
        <f>AA9-AA31</f>
        <v>-2.5202083333333327</v>
      </c>
      <c r="AD9" s="21">
        <f t="shared" si="30"/>
        <v>2.6612215043276849E-2</v>
      </c>
      <c r="AE9" s="21">
        <f t="shared" si="31"/>
        <v>2.1162989150310861E-2</v>
      </c>
      <c r="AF9" s="21">
        <f t="shared" si="32"/>
        <v>-5.4492258929659879E-3</v>
      </c>
      <c r="AG9" s="25">
        <f>AE9-AE31</f>
        <v>-4.933051988869102E-3</v>
      </c>
      <c r="AH9" s="21">
        <v>17.670000000000002</v>
      </c>
      <c r="AI9" s="21">
        <v>15.09</v>
      </c>
      <c r="AJ9" s="44">
        <f t="shared" si="17"/>
        <v>-2.5800000000000018</v>
      </c>
      <c r="AK9" s="21">
        <f>AI9-AI31</f>
        <v>1.0868333333333364</v>
      </c>
      <c r="AL9" s="21">
        <f t="shared" si="33"/>
        <v>2.154089967085213E-2</v>
      </c>
      <c r="AM9" s="21">
        <f t="shared" si="34"/>
        <v>1.8395708886992563E-2</v>
      </c>
      <c r="AN9" s="21">
        <f t="shared" si="35"/>
        <v>-3.1451907838595666E-3</v>
      </c>
      <c r="AO9" s="25">
        <f>AM9-AM31</f>
        <v>3.3357856259836477E-4</v>
      </c>
      <c r="AP9" s="21">
        <v>7.18</v>
      </c>
      <c r="AQ9" s="21">
        <v>5.17</v>
      </c>
      <c r="AR9" s="44">
        <f t="shared" si="18"/>
        <v>-2.0099999999999998</v>
      </c>
      <c r="AS9" s="21">
        <f>AQ9-AQ31</f>
        <v>4.0124999999999744E-2</v>
      </c>
      <c r="AT9" s="21">
        <f t="shared" si="36"/>
        <v>8.7528952822138236E-3</v>
      </c>
      <c r="AU9" s="21">
        <f t="shared" si="37"/>
        <v>6.3025722296720715E-3</v>
      </c>
      <c r="AV9" s="21">
        <f t="shared" si="38"/>
        <v>-2.4503230525417521E-3</v>
      </c>
      <c r="AW9" s="25">
        <f>AU9-AU31</f>
        <v>-1.7348387455276993E-4</v>
      </c>
      <c r="AX9" s="21">
        <v>3.49</v>
      </c>
      <c r="AY9" s="21">
        <v>0</v>
      </c>
      <c r="AZ9" s="44">
        <f t="shared" si="19"/>
        <v>-3.49</v>
      </c>
      <c r="BA9" s="21">
        <f>AY9-AY31</f>
        <v>0</v>
      </c>
      <c r="BB9" s="21">
        <f t="shared" si="39"/>
        <v>4.2545410215774722E-3</v>
      </c>
      <c r="BC9" s="21">
        <f t="shared" si="40"/>
        <v>0</v>
      </c>
      <c r="BD9" s="21">
        <f t="shared" si="41"/>
        <v>-4.2545410215774722E-3</v>
      </c>
      <c r="BE9" s="25">
        <f>BC9-BC31</f>
        <v>0</v>
      </c>
      <c r="BF9" s="21">
        <v>6.1449999999999996</v>
      </c>
      <c r="BG9" s="21">
        <v>3.11</v>
      </c>
      <c r="BH9" s="44">
        <f t="shared" si="20"/>
        <v>-3.0349999999999997</v>
      </c>
      <c r="BI9" s="21">
        <f>BG9-BG31</f>
        <v>-0.11795833333333361</v>
      </c>
      <c r="BJ9" s="21">
        <f t="shared" si="42"/>
        <v>7.4911617700841151E-3</v>
      </c>
      <c r="BK9" s="21">
        <f t="shared" si="43"/>
        <v>3.7912958673655978E-3</v>
      </c>
      <c r="BL9" s="21">
        <f t="shared" si="44"/>
        <v>-3.6998659027185172E-3</v>
      </c>
      <c r="BM9" s="25">
        <f>BK9-BK31</f>
        <v>-2.2769765912811907E-4</v>
      </c>
      <c r="BN9" s="21">
        <v>13.95</v>
      </c>
      <c r="BO9" s="21">
        <v>12.39</v>
      </c>
      <c r="BP9" s="44">
        <f t="shared" si="21"/>
        <v>-1.5599999999999987</v>
      </c>
      <c r="BQ9" s="21">
        <f>BO9-BO31</f>
        <v>0.29662500000000058</v>
      </c>
      <c r="BR9" s="21">
        <f t="shared" si="45"/>
        <v>1.7005973424356943E-2</v>
      </c>
      <c r="BS9" s="21">
        <f t="shared" si="46"/>
        <v>1.5104230159697673E-2</v>
      </c>
      <c r="BT9" s="21">
        <f t="shared" si="47"/>
        <v>-1.9017432646592693E-3</v>
      </c>
      <c r="BU9" s="25">
        <f>BS9-BS31</f>
        <v>-3.3225972918807245E-4</v>
      </c>
      <c r="BV9" s="21">
        <v>21.61</v>
      </c>
      <c r="BW9" s="21">
        <v>20.74</v>
      </c>
      <c r="BX9" s="44">
        <f t="shared" si="22"/>
        <v>-0.87000000000000099</v>
      </c>
      <c r="BY9" s="21">
        <f>BW9-BW31</f>
        <v>0.87208333333333243</v>
      </c>
      <c r="BZ9" s="21">
        <f t="shared" si="48"/>
        <v>2.6344020480312081E-2</v>
      </c>
      <c r="CA9" s="21">
        <f t="shared" si="49"/>
        <v>2.5283432890405948E-2</v>
      </c>
      <c r="CB9" s="21">
        <f t="shared" si="50"/>
        <v>-1.0605875899061326E-3</v>
      </c>
      <c r="CC9" s="25">
        <f>CA9-CA31</f>
        <v>-7.0950756083571279E-4</v>
      </c>
      <c r="CD9" s="21">
        <v>23.4</v>
      </c>
      <c r="CE9" s="21">
        <v>23</v>
      </c>
      <c r="CF9" s="44">
        <f t="shared" si="23"/>
        <v>-0.39999999999999858</v>
      </c>
      <c r="CG9" s="21">
        <f>CE9-CE31</f>
        <v>-1.0999999999999233E-2</v>
      </c>
      <c r="CH9" s="21">
        <f t="shared" si="51"/>
        <v>2.8526148969889066E-2</v>
      </c>
      <c r="CI9" s="21">
        <f t="shared" si="52"/>
        <v>2.8038522491771304E-2</v>
      </c>
      <c r="CJ9" s="21">
        <f t="shared" si="53"/>
        <v>-4.8762647811776208E-4</v>
      </c>
      <c r="CK9" s="25">
        <f>CI9-CI31</f>
        <v>-1.7661955885690597E-3</v>
      </c>
      <c r="CL9" s="21">
        <f t="shared" si="54"/>
        <v>168.625</v>
      </c>
      <c r="CM9" s="21">
        <f t="shared" si="55"/>
        <v>14.052083333333334</v>
      </c>
      <c r="CN9" s="21">
        <f t="shared" si="56"/>
        <v>157.03</v>
      </c>
      <c r="CO9" s="21">
        <f t="shared" si="57"/>
        <v>13.085833333333333</v>
      </c>
      <c r="CP9" s="54">
        <f t="shared" si="24"/>
        <v>-11.594999999999999</v>
      </c>
      <c r="CQ9" s="21">
        <f>CP9-CN31</f>
        <v>-157.61037499999998</v>
      </c>
      <c r="CR9" s="21">
        <f t="shared" si="58"/>
        <v>0.20556503718151897</v>
      </c>
      <c r="CS9" s="21">
        <f t="shared" si="25"/>
        <v>0.19142996464708034</v>
      </c>
      <c r="CT9" s="21">
        <f t="shared" si="59"/>
        <v>-1.4135072534438631E-2</v>
      </c>
      <c r="CU9" s="21">
        <f>CS9-CT31</f>
        <v>0.20365866784813835</v>
      </c>
      <c r="CV9" s="79">
        <f t="shared" si="60"/>
        <v>40.440856231460032</v>
      </c>
      <c r="CW9" s="102">
        <v>11</v>
      </c>
    </row>
    <row r="10" spans="1:102" s="22" customFormat="1" ht="16.5" customHeight="1">
      <c r="A10" s="93">
        <v>6</v>
      </c>
      <c r="B10" s="10" t="s">
        <v>31</v>
      </c>
      <c r="C10" s="186">
        <v>885.43</v>
      </c>
      <c r="D10" s="186"/>
      <c r="E10" s="93">
        <v>16</v>
      </c>
      <c r="F10" s="11">
        <v>16.82</v>
      </c>
      <c r="G10" s="11">
        <v>0.82</v>
      </c>
      <c r="H10" s="11">
        <v>16.82</v>
      </c>
      <c r="I10" s="11">
        <f t="shared" si="26"/>
        <v>0</v>
      </c>
      <c r="J10" s="21">
        <v>33.24</v>
      </c>
      <c r="K10" s="21">
        <v>35.21</v>
      </c>
      <c r="L10" s="45">
        <f t="shared" si="12"/>
        <v>1.9699999999999989</v>
      </c>
      <c r="M10" s="21">
        <f>K10-K31</f>
        <v>6.4382083333333284</v>
      </c>
      <c r="N10" s="21">
        <f t="shared" si="13"/>
        <v>3.7541081734298591E-2</v>
      </c>
      <c r="O10" s="21">
        <f t="shared" si="14"/>
        <v>3.976598940627718E-2</v>
      </c>
      <c r="P10" s="21">
        <f t="shared" si="27"/>
        <v>2.224907671978589E-3</v>
      </c>
      <c r="Q10" s="25">
        <f>O10-O31</f>
        <v>2.2984718701974105E-3</v>
      </c>
      <c r="R10" s="21">
        <v>27.29</v>
      </c>
      <c r="S10" s="21">
        <v>33.79</v>
      </c>
      <c r="T10" s="45">
        <f t="shared" si="15"/>
        <v>6.5</v>
      </c>
      <c r="U10" s="21">
        <f>S10-S31</f>
        <v>8.3254583333333336</v>
      </c>
      <c r="V10" s="21">
        <f t="shared" si="61"/>
        <v>3.082118292806885E-2</v>
      </c>
      <c r="W10" s="21">
        <f t="shared" si="28"/>
        <v>3.8162248850840838E-2</v>
      </c>
      <c r="X10" s="21">
        <f t="shared" si="29"/>
        <v>7.3410659227719881E-3</v>
      </c>
      <c r="Y10" s="25">
        <f>W10-W31</f>
        <v>5.4421097604948065E-3</v>
      </c>
      <c r="Z10" s="21">
        <v>24.7</v>
      </c>
      <c r="AA10" s="21">
        <v>20.49</v>
      </c>
      <c r="AB10" s="44">
        <f t="shared" si="16"/>
        <v>-4.2100000000000009</v>
      </c>
      <c r="AC10" s="21">
        <f>AA10-AA31</f>
        <v>0.60979166666666629</v>
      </c>
      <c r="AD10" s="21">
        <f t="shared" si="30"/>
        <v>2.789605050653355E-2</v>
      </c>
      <c r="AE10" s="21">
        <f t="shared" si="31"/>
        <v>2.3141298578091999E-2</v>
      </c>
      <c r="AF10" s="21">
        <f t="shared" si="32"/>
        <v>-4.7547519284415508E-3</v>
      </c>
      <c r="AG10" s="25">
        <f>AE10-AE31</f>
        <v>-2.9547425610879641E-3</v>
      </c>
      <c r="AH10" s="21">
        <v>20.18</v>
      </c>
      <c r="AI10" s="21">
        <v>17.53</v>
      </c>
      <c r="AJ10" s="44">
        <f t="shared" si="17"/>
        <v>-2.6499999999999986</v>
      </c>
      <c r="AK10" s="21">
        <f>AI10-AI31</f>
        <v>3.5268333333333377</v>
      </c>
      <c r="AL10" s="21">
        <f t="shared" si="33"/>
        <v>2.2791186203313645E-2</v>
      </c>
      <c r="AM10" s="21">
        <f t="shared" si="34"/>
        <v>1.9798290096337375E-2</v>
      </c>
      <c r="AN10" s="21">
        <f t="shared" si="35"/>
        <v>-2.99289610697627E-3</v>
      </c>
      <c r="AO10" s="25">
        <f>AM10-AM31</f>
        <v>1.7361597719431771E-3</v>
      </c>
      <c r="AP10" s="21">
        <v>8.06</v>
      </c>
      <c r="AQ10" s="21">
        <v>5.76</v>
      </c>
      <c r="AR10" s="44">
        <f t="shared" si="18"/>
        <v>-2.3000000000000007</v>
      </c>
      <c r="AS10" s="21">
        <f>AQ10-AQ31</f>
        <v>0.6301249999999996</v>
      </c>
      <c r="AT10" s="21">
        <f t="shared" si="36"/>
        <v>9.1029217442372638E-3</v>
      </c>
      <c r="AU10" s="21">
        <f t="shared" si="37"/>
        <v>6.5053138023333295E-3</v>
      </c>
      <c r="AV10" s="21">
        <f t="shared" si="38"/>
        <v>-2.5976079419039342E-3</v>
      </c>
      <c r="AW10" s="25">
        <f>AU10-AU31</f>
        <v>2.9257698108488099E-5</v>
      </c>
      <c r="AX10" s="21">
        <v>3.81</v>
      </c>
      <c r="AY10" s="21">
        <v>0</v>
      </c>
      <c r="AZ10" s="44">
        <f t="shared" si="19"/>
        <v>-3.81</v>
      </c>
      <c r="BA10" s="21">
        <f>AY10-AY31</f>
        <v>0</v>
      </c>
      <c r="BB10" s="21">
        <f t="shared" si="39"/>
        <v>4.3029940255017336E-3</v>
      </c>
      <c r="BC10" s="21">
        <f t="shared" si="40"/>
        <v>0</v>
      </c>
      <c r="BD10" s="21">
        <f t="shared" si="41"/>
        <v>-4.3029940255017336E-3</v>
      </c>
      <c r="BE10" s="25">
        <f>BC10-BC31</f>
        <v>0</v>
      </c>
      <c r="BF10" s="21">
        <v>6.99</v>
      </c>
      <c r="BG10" s="21">
        <v>3.23</v>
      </c>
      <c r="BH10" s="44">
        <f t="shared" si="20"/>
        <v>-3.7600000000000002</v>
      </c>
      <c r="BI10" s="21">
        <f>BG10-BG31</f>
        <v>2.0416666666664973E-3</v>
      </c>
      <c r="BJ10" s="21">
        <f t="shared" si="42"/>
        <v>7.89446935387326E-3</v>
      </c>
      <c r="BK10" s="21">
        <f t="shared" si="43"/>
        <v>3.6479450662390027E-3</v>
      </c>
      <c r="BL10" s="21">
        <f t="shared" si="44"/>
        <v>-4.2465242876342573E-3</v>
      </c>
      <c r="BM10" s="25">
        <f>BK10-BK31</f>
        <v>-3.7104846025471424E-4</v>
      </c>
      <c r="BN10" s="21">
        <v>14.11</v>
      </c>
      <c r="BO10" s="21">
        <v>14.2</v>
      </c>
      <c r="BP10" s="45">
        <f t="shared" si="21"/>
        <v>8.9999999999999858E-2</v>
      </c>
      <c r="BQ10" s="21">
        <f>BO10-BO31</f>
        <v>2.1066249999999993</v>
      </c>
      <c r="BR10" s="21">
        <f t="shared" si="45"/>
        <v>1.5935760026201957E-2</v>
      </c>
      <c r="BS10" s="21">
        <f t="shared" si="46"/>
        <v>1.6037405554363417E-2</v>
      </c>
      <c r="BT10" s="21">
        <f t="shared" si="47"/>
        <v>1.0164552816145991E-4</v>
      </c>
      <c r="BU10" s="25">
        <f>BS10-BS31</f>
        <v>6.0091566547767171E-4</v>
      </c>
      <c r="BV10" s="21">
        <v>24.22</v>
      </c>
      <c r="BW10" s="21">
        <v>24.54</v>
      </c>
      <c r="BX10" s="45">
        <f t="shared" si="22"/>
        <v>0.32000000000000028</v>
      </c>
      <c r="BY10" s="21">
        <f>BW10-BW31</f>
        <v>4.6720833333333331</v>
      </c>
      <c r="BZ10" s="21">
        <f t="shared" si="48"/>
        <v>2.7353941023005771E-2</v>
      </c>
      <c r="CA10" s="21">
        <f t="shared" si="49"/>
        <v>2.7715347345357622E-2</v>
      </c>
      <c r="CB10" s="21">
        <f t="shared" si="50"/>
        <v>3.6140632235185169E-4</v>
      </c>
      <c r="CC10" s="25">
        <f>CA10-CA31</f>
        <v>1.7224068941159611E-3</v>
      </c>
      <c r="CD10" s="21">
        <v>26.228000000000002</v>
      </c>
      <c r="CE10" s="21">
        <v>26.43</v>
      </c>
      <c r="CF10" s="45">
        <f t="shared" si="23"/>
        <v>0.20199999999999818</v>
      </c>
      <c r="CG10" s="21">
        <f>CE10-CE31</f>
        <v>3.4190000000000005</v>
      </c>
      <c r="CH10" s="21">
        <f t="shared" si="51"/>
        <v>2.9621765695763642E-2</v>
      </c>
      <c r="CI10" s="21">
        <f t="shared" si="52"/>
        <v>2.9849903436748249E-2</v>
      </c>
      <c r="CJ10" s="21">
        <f t="shared" si="53"/>
        <v>2.2813774098460679E-4</v>
      </c>
      <c r="CK10" s="25">
        <f>CI10-CI31</f>
        <v>4.5185356407885513E-5</v>
      </c>
      <c r="CL10" s="21">
        <f t="shared" si="54"/>
        <v>188.828</v>
      </c>
      <c r="CM10" s="21">
        <f t="shared" si="55"/>
        <v>15.735666666666667</v>
      </c>
      <c r="CN10" s="21">
        <f t="shared" si="56"/>
        <v>181.18</v>
      </c>
      <c r="CO10" s="21">
        <f t="shared" si="57"/>
        <v>15.098333333333334</v>
      </c>
      <c r="CP10" s="54">
        <f t="shared" si="24"/>
        <v>-7.6479999999999961</v>
      </c>
      <c r="CQ10" s="21">
        <f>CP10-CN31</f>
        <v>-153.66337499999997</v>
      </c>
      <c r="CR10" s="21">
        <f t="shared" si="58"/>
        <v>0.21326135324079828</v>
      </c>
      <c r="CS10" s="21">
        <f t="shared" si="25"/>
        <v>0.20462374213658902</v>
      </c>
      <c r="CT10" s="21">
        <f t="shared" si="59"/>
        <v>-8.6376111042092696E-3</v>
      </c>
      <c r="CU10" s="21">
        <f>CS10-CT31</f>
        <v>0.21685244533764703</v>
      </c>
      <c r="CV10" s="79">
        <f t="shared" si="60"/>
        <v>43.228129684635341</v>
      </c>
      <c r="CW10" s="102">
        <v>16</v>
      </c>
    </row>
    <row r="11" spans="1:102" s="22" customFormat="1" ht="23.25" customHeight="1">
      <c r="A11" s="93">
        <v>7</v>
      </c>
      <c r="B11" s="10" t="s">
        <v>98</v>
      </c>
      <c r="C11" s="186">
        <v>1284.1400000000001</v>
      </c>
      <c r="D11" s="186"/>
      <c r="E11" s="93">
        <v>16</v>
      </c>
      <c r="F11" s="11">
        <v>16</v>
      </c>
      <c r="G11" s="11">
        <v>0</v>
      </c>
      <c r="H11" s="11">
        <v>16</v>
      </c>
      <c r="I11" s="11">
        <f t="shared" si="26"/>
        <v>0</v>
      </c>
      <c r="J11" s="21">
        <v>41.509</v>
      </c>
      <c r="K11" s="21">
        <v>40.36</v>
      </c>
      <c r="L11" s="44">
        <f t="shared" si="12"/>
        <v>-1.1490000000000009</v>
      </c>
      <c r="M11" s="21">
        <f>K11-K31</f>
        <v>11.588208333333327</v>
      </c>
      <c r="N11" s="21">
        <f t="shared" si="13"/>
        <v>3.2324357157319294E-2</v>
      </c>
      <c r="O11" s="21">
        <f t="shared" si="14"/>
        <v>3.1429594903982429E-2</v>
      </c>
      <c r="P11" s="21">
        <f t="shared" si="27"/>
        <v>-8.9476225333686571E-4</v>
      </c>
      <c r="Q11" s="25">
        <f>O11-O31</f>
        <v>-6.0379226320973409E-3</v>
      </c>
      <c r="R11" s="21">
        <v>34.119999999999997</v>
      </c>
      <c r="S11" s="21">
        <v>35.03</v>
      </c>
      <c r="T11" s="45">
        <f t="shared" si="15"/>
        <v>0.91000000000000369</v>
      </c>
      <c r="U11" s="21">
        <f>S11-S31</f>
        <v>9.5654583333333356</v>
      </c>
      <c r="V11" s="21">
        <f t="shared" si="61"/>
        <v>2.6570311648262648E-2</v>
      </c>
      <c r="W11" s="21">
        <f t="shared" si="28"/>
        <v>2.7278957123055118E-2</v>
      </c>
      <c r="X11" s="21">
        <f t="shared" si="29"/>
        <v>7.0864547479247003E-4</v>
      </c>
      <c r="Y11" s="25">
        <f>W11-W31</f>
        <v>-5.4411819672909138E-3</v>
      </c>
      <c r="Z11" s="21">
        <v>31.460999999999999</v>
      </c>
      <c r="AA11" s="21">
        <v>31.472999999999999</v>
      </c>
      <c r="AB11" s="45">
        <f t="shared" si="16"/>
        <v>1.2000000000000455E-2</v>
      </c>
      <c r="AC11" s="21">
        <f>AA11-AA31</f>
        <v>11.592791666666667</v>
      </c>
      <c r="AD11" s="21">
        <f t="shared" si="30"/>
        <v>2.4499665145544875E-2</v>
      </c>
      <c r="AE11" s="21">
        <f t="shared" si="31"/>
        <v>2.4509009921036645E-2</v>
      </c>
      <c r="AF11" s="21">
        <f t="shared" si="32"/>
        <v>9.3447754917694303E-6</v>
      </c>
      <c r="AG11" s="25">
        <f>AE11-AE31</f>
        <v>-1.5870312181433185E-3</v>
      </c>
      <c r="AH11" s="21">
        <v>25.327000000000002</v>
      </c>
      <c r="AI11" s="21">
        <v>21.234999999999999</v>
      </c>
      <c r="AJ11" s="44">
        <f t="shared" si="17"/>
        <v>-4.0920000000000023</v>
      </c>
      <c r="AK11" s="21">
        <f>AI11-AI31</f>
        <v>7.231833333333336</v>
      </c>
      <c r="AL11" s="21">
        <f t="shared" si="33"/>
        <v>1.9722927406669054E-2</v>
      </c>
      <c r="AM11" s="21">
        <f t="shared" si="34"/>
        <v>1.653635896397589E-2</v>
      </c>
      <c r="AN11" s="21">
        <f t="shared" si="35"/>
        <v>-3.1865684426931641E-3</v>
      </c>
      <c r="AO11" s="25">
        <f>AM11-AM31</f>
        <v>-1.5257713604183085E-3</v>
      </c>
      <c r="AP11" s="21">
        <v>11.457000000000001</v>
      </c>
      <c r="AQ11" s="21">
        <v>7.43</v>
      </c>
      <c r="AR11" s="44">
        <f t="shared" si="18"/>
        <v>-4.027000000000001</v>
      </c>
      <c r="AS11" s="21">
        <f>AQ11-AQ31</f>
        <v>2.3001249999999995</v>
      </c>
      <c r="AT11" s="21">
        <f t="shared" si="36"/>
        <v>8.9219244007662721E-3</v>
      </c>
      <c r="AU11" s="21">
        <f t="shared" si="37"/>
        <v>5.7859734919868547E-3</v>
      </c>
      <c r="AV11" s="21">
        <f t="shared" si="38"/>
        <v>-3.1359509087794174E-3</v>
      </c>
      <c r="AW11" s="25">
        <f>AU11-AU31</f>
        <v>-6.9008261223798672E-4</v>
      </c>
      <c r="AX11" s="21">
        <v>4.9660000000000002</v>
      </c>
      <c r="AY11" s="21">
        <v>0</v>
      </c>
      <c r="AZ11" s="44">
        <f t="shared" si="19"/>
        <v>-4.9660000000000002</v>
      </c>
      <c r="BA11" s="21">
        <f>AY11-AY31</f>
        <v>0</v>
      </c>
      <c r="BB11" s="21">
        <f t="shared" si="39"/>
        <v>3.8671795910103259E-3</v>
      </c>
      <c r="BC11" s="21">
        <f t="shared" si="40"/>
        <v>0</v>
      </c>
      <c r="BD11" s="21">
        <f t="shared" si="41"/>
        <v>-3.8671795910103259E-3</v>
      </c>
      <c r="BE11" s="25">
        <f>BC11-BC31</f>
        <v>0</v>
      </c>
      <c r="BF11" s="21">
        <v>9.0129999999999999</v>
      </c>
      <c r="BG11" s="36">
        <v>5.649</v>
      </c>
      <c r="BH11" s="44">
        <f t="shared" si="20"/>
        <v>-3.3639999999999999</v>
      </c>
      <c r="BI11" s="21">
        <f>BG11-BG31</f>
        <v>2.4210416666666665</v>
      </c>
      <c r="BJ11" s="21">
        <f t="shared" si="42"/>
        <v>7.0187051256093563E-3</v>
      </c>
      <c r="BK11" s="21">
        <f t="shared" si="43"/>
        <v>4.399053062750167E-3</v>
      </c>
      <c r="BL11" s="21">
        <f t="shared" si="44"/>
        <v>-2.6196520628591893E-3</v>
      </c>
      <c r="BM11" s="25">
        <f>BK11-BK31</f>
        <v>3.8005953625645014E-4</v>
      </c>
      <c r="BN11" s="21">
        <v>18.995000000000001</v>
      </c>
      <c r="BO11" s="21">
        <v>15.805</v>
      </c>
      <c r="BP11" s="44">
        <f t="shared" si="21"/>
        <v>-3.1900000000000013</v>
      </c>
      <c r="BQ11" s="21">
        <f>BO11-BO31</f>
        <v>3.7116249999999997</v>
      </c>
      <c r="BR11" s="21">
        <f t="shared" si="45"/>
        <v>1.4792000872179046E-2</v>
      </c>
      <c r="BS11" s="21">
        <f t="shared" si="46"/>
        <v>1.2307848053950503E-2</v>
      </c>
      <c r="BT11" s="21">
        <f t="shared" si="47"/>
        <v>-2.4841528182285421E-3</v>
      </c>
      <c r="BU11" s="25">
        <f>BS11-BS31</f>
        <v>-3.1286418349352422E-3</v>
      </c>
      <c r="BV11" s="21">
        <v>27.6</v>
      </c>
      <c r="BW11" s="21">
        <v>25.783999999999999</v>
      </c>
      <c r="BX11" s="44">
        <f t="shared" si="22"/>
        <v>-1.8160000000000025</v>
      </c>
      <c r="BY11" s="21">
        <f>BW11-BW31</f>
        <v>5.9160833333333329</v>
      </c>
      <c r="BZ11" s="21">
        <f t="shared" si="48"/>
        <v>2.1492983631068264E-2</v>
      </c>
      <c r="CA11" s="21">
        <f t="shared" si="49"/>
        <v>2.0078807606647247E-2</v>
      </c>
      <c r="CB11" s="21">
        <f t="shared" si="50"/>
        <v>-1.4141760244210169E-3</v>
      </c>
      <c r="CC11" s="25">
        <f>CA11-CA31</f>
        <v>-5.9141328445944143E-3</v>
      </c>
      <c r="CD11" s="21">
        <v>31.754000000000001</v>
      </c>
      <c r="CE11" s="21">
        <v>32.057000000000002</v>
      </c>
      <c r="CF11" s="45">
        <f t="shared" si="23"/>
        <v>0.30300000000000082</v>
      </c>
      <c r="CG11" s="21">
        <f>CE11-CE31</f>
        <v>9.0460000000000029</v>
      </c>
      <c r="CH11" s="21">
        <f t="shared" si="51"/>
        <v>2.4727833413802233E-2</v>
      </c>
      <c r="CI11" s="21">
        <f t="shared" si="52"/>
        <v>2.4963788994969396E-2</v>
      </c>
      <c r="CJ11" s="21">
        <f t="shared" si="53"/>
        <v>2.359555811671625E-4</v>
      </c>
      <c r="CK11" s="25">
        <f>CI11-CI31</f>
        <v>-4.840929085370968E-3</v>
      </c>
      <c r="CL11" s="21">
        <f t="shared" si="54"/>
        <v>236.202</v>
      </c>
      <c r="CM11" s="21">
        <f t="shared" si="55"/>
        <v>19.683499999999999</v>
      </c>
      <c r="CN11" s="21">
        <f t="shared" si="56"/>
        <v>214.82300000000004</v>
      </c>
      <c r="CO11" s="21">
        <f t="shared" si="57"/>
        <v>17.901916666666668</v>
      </c>
      <c r="CP11" s="54">
        <f t="shared" si="24"/>
        <v>-21.378999999999962</v>
      </c>
      <c r="CQ11" s="21">
        <f>CP11-CN31</f>
        <v>-167.39437499999994</v>
      </c>
      <c r="CR11" s="21">
        <f t="shared" si="58"/>
        <v>0.18393788839223135</v>
      </c>
      <c r="CS11" s="21">
        <f t="shared" si="25"/>
        <v>0.16728939212235427</v>
      </c>
      <c r="CT11" s="21">
        <f t="shared" si="59"/>
        <v>-1.6648496269877078E-2</v>
      </c>
      <c r="CU11" s="21">
        <f>CS11-CT31</f>
        <v>0.17951809532341229</v>
      </c>
      <c r="CV11" s="79">
        <f t="shared" si="60"/>
        <v>35.340999348461487</v>
      </c>
      <c r="CW11" s="102">
        <v>2</v>
      </c>
    </row>
    <row r="12" spans="1:102" s="22" customFormat="1" ht="26.25" customHeight="1">
      <c r="A12" s="93">
        <v>8</v>
      </c>
      <c r="B12" s="10" t="s">
        <v>97</v>
      </c>
      <c r="C12" s="186">
        <v>280.10000000000002</v>
      </c>
      <c r="D12" s="186"/>
      <c r="E12" s="93">
        <v>16</v>
      </c>
      <c r="F12" s="11">
        <v>16.59</v>
      </c>
      <c r="G12" s="11">
        <v>0.59</v>
      </c>
      <c r="H12" s="11">
        <v>16.59</v>
      </c>
      <c r="I12" s="11">
        <f t="shared" si="26"/>
        <v>0</v>
      </c>
      <c r="J12" s="21">
        <v>11.715999999999999</v>
      </c>
      <c r="K12" s="36">
        <v>8.3699999999999992</v>
      </c>
      <c r="L12" s="44">
        <f t="shared" si="12"/>
        <v>-3.3460000000000001</v>
      </c>
      <c r="M12" s="21">
        <f>K12-K31</f>
        <v>-20.401791666666675</v>
      </c>
      <c r="N12" s="21">
        <f t="shared" si="13"/>
        <v>4.1827918600499815E-2</v>
      </c>
      <c r="O12" s="21">
        <f t="shared" si="14"/>
        <v>2.9882184933952154E-2</v>
      </c>
      <c r="P12" s="21">
        <f t="shared" si="27"/>
        <v>-1.1945733666547661E-2</v>
      </c>
      <c r="Q12" s="25">
        <f>O12-O31</f>
        <v>-7.5853326021276153E-3</v>
      </c>
      <c r="R12" s="21">
        <v>9.6679999999999993</v>
      </c>
      <c r="S12" s="36">
        <v>8.3699999999999992</v>
      </c>
      <c r="T12" s="44">
        <f t="shared" si="15"/>
        <v>-1.298</v>
      </c>
      <c r="U12" s="21">
        <f>S12-S31</f>
        <v>-17.094541666666665</v>
      </c>
      <c r="V12" s="21">
        <f t="shared" si="61"/>
        <v>3.451624419850053E-2</v>
      </c>
      <c r="W12" s="21">
        <f t="shared" si="28"/>
        <v>2.9882184933952154E-2</v>
      </c>
      <c r="X12" s="21">
        <f t="shared" si="29"/>
        <v>-4.6340592645483757E-3</v>
      </c>
      <c r="Y12" s="25">
        <f>W12-W31</f>
        <v>-2.8379541563938772E-3</v>
      </c>
      <c r="Z12" s="21">
        <v>8.6479999999999997</v>
      </c>
      <c r="AA12" s="21">
        <v>8.5660000000000007</v>
      </c>
      <c r="AB12" s="44">
        <f t="shared" si="16"/>
        <v>-8.1999999999998963E-2</v>
      </c>
      <c r="AC12" s="21">
        <f>AA12-AA31</f>
        <v>-11.314208333333331</v>
      </c>
      <c r="AD12" s="21">
        <f t="shared" si="30"/>
        <v>3.0874687611567295E-2</v>
      </c>
      <c r="AE12" s="21">
        <f t="shared" si="31"/>
        <v>3.0581935023205997E-2</v>
      </c>
      <c r="AF12" s="21">
        <f t="shared" si="32"/>
        <v>-2.9275258836129747E-4</v>
      </c>
      <c r="AG12" s="25">
        <f>AE12-AE31</f>
        <v>4.4858938840260341E-3</v>
      </c>
      <c r="AH12" s="21">
        <v>7.0170000000000003</v>
      </c>
      <c r="AI12" s="21">
        <v>8.5660000000000007</v>
      </c>
      <c r="AJ12" s="45">
        <f t="shared" si="17"/>
        <v>1.5490000000000004</v>
      </c>
      <c r="AK12" s="21">
        <f>AI12-AI31</f>
        <v>-5.4371666666666627</v>
      </c>
      <c r="AL12" s="21">
        <f t="shared" si="33"/>
        <v>2.5051767225990718E-2</v>
      </c>
      <c r="AM12" s="21">
        <f t="shared" si="34"/>
        <v>3.0581935023205997E-2</v>
      </c>
      <c r="AN12" s="21">
        <f t="shared" si="35"/>
        <v>5.5301677972152789E-3</v>
      </c>
      <c r="AO12" s="25">
        <f>AM12-AM31</f>
        <v>1.2519804698811799E-2</v>
      </c>
      <c r="AP12" s="21">
        <v>2.6890000000000001</v>
      </c>
      <c r="AQ12" s="21">
        <v>1.3819999999999999</v>
      </c>
      <c r="AR12" s="44">
        <f t="shared" si="18"/>
        <v>-1.3070000000000002</v>
      </c>
      <c r="AS12" s="21">
        <f>AQ12-AQ31</f>
        <v>-3.7478750000000005</v>
      </c>
      <c r="AT12" s="21">
        <f t="shared" si="36"/>
        <v>9.6001428061406636E-3</v>
      </c>
      <c r="AU12" s="21">
        <f t="shared" si="37"/>
        <v>4.9339521599428768E-3</v>
      </c>
      <c r="AV12" s="21">
        <f t="shared" si="38"/>
        <v>-4.6661906461977869E-3</v>
      </c>
      <c r="AW12" s="25">
        <f>AU12-AU31</f>
        <v>-1.5421039442819647E-3</v>
      </c>
      <c r="AX12" s="21">
        <v>1.319</v>
      </c>
      <c r="AY12" s="21">
        <v>0</v>
      </c>
      <c r="AZ12" s="44">
        <f t="shared" si="19"/>
        <v>-1.319</v>
      </c>
      <c r="BA12" s="21">
        <f>AY12-AY31</f>
        <v>0</v>
      </c>
      <c r="BB12" s="21">
        <f t="shared" si="39"/>
        <v>4.7090324883970009E-3</v>
      </c>
      <c r="BC12" s="21">
        <f t="shared" si="40"/>
        <v>0</v>
      </c>
      <c r="BD12" s="21">
        <f t="shared" si="41"/>
        <v>-4.7090324883970009E-3</v>
      </c>
      <c r="BE12" s="25">
        <f>BC12-BC31</f>
        <v>0</v>
      </c>
      <c r="BF12" s="21">
        <v>2.0489999999999999</v>
      </c>
      <c r="BG12" s="21">
        <v>1.22</v>
      </c>
      <c r="BH12" s="44">
        <f t="shared" si="20"/>
        <v>-0.82899999999999996</v>
      </c>
      <c r="BI12" s="21">
        <f>BG12-BG31</f>
        <v>-2.0079583333333337</v>
      </c>
      <c r="BJ12" s="21">
        <f t="shared" si="42"/>
        <v>7.3152445555158862E-3</v>
      </c>
      <c r="BK12" s="21">
        <f t="shared" si="43"/>
        <v>4.3555872902534803E-3</v>
      </c>
      <c r="BL12" s="21">
        <f t="shared" si="44"/>
        <v>-2.9596572652624059E-3</v>
      </c>
      <c r="BM12" s="25">
        <f>BK12-BK31</f>
        <v>3.3659376375976338E-4</v>
      </c>
      <c r="BN12" s="21">
        <v>4.72</v>
      </c>
      <c r="BO12" s="21">
        <v>4.95</v>
      </c>
      <c r="BP12" s="45">
        <f t="shared" si="21"/>
        <v>0.23000000000000043</v>
      </c>
      <c r="BQ12" s="21">
        <f>BO12-BO31</f>
        <v>-7.1433749999999998</v>
      </c>
      <c r="BR12" s="21">
        <f t="shared" si="45"/>
        <v>1.6851124598357727E-2</v>
      </c>
      <c r="BS12" s="21">
        <f t="shared" si="46"/>
        <v>1.7672259907176007E-2</v>
      </c>
      <c r="BT12" s="21">
        <f t="shared" si="47"/>
        <v>8.2113530881828059E-4</v>
      </c>
      <c r="BU12" s="25">
        <f>BS12-BS31</f>
        <v>2.2357700182902614E-3</v>
      </c>
      <c r="BV12" s="21">
        <v>7.6440000000000001</v>
      </c>
      <c r="BW12" s="21">
        <v>8.6929999999999996</v>
      </c>
      <c r="BX12" s="45">
        <f t="shared" si="22"/>
        <v>1.0489999999999995</v>
      </c>
      <c r="BY12" s="21">
        <f>BW12-BW31</f>
        <v>-11.174916666666666</v>
      </c>
      <c r="BZ12" s="21">
        <f t="shared" si="48"/>
        <v>2.7290253480899678E-2</v>
      </c>
      <c r="CA12" s="21">
        <f t="shared" si="49"/>
        <v>3.1035344519814347E-2</v>
      </c>
      <c r="CB12" s="21">
        <f t="shared" si="50"/>
        <v>3.7450910389146691E-3</v>
      </c>
      <c r="CC12" s="25">
        <f>CA12-CA31</f>
        <v>5.0424040685726861E-3</v>
      </c>
      <c r="CD12" s="21">
        <v>8.1</v>
      </c>
      <c r="CE12" s="21">
        <v>9.3770000000000007</v>
      </c>
      <c r="CF12" s="45">
        <f t="shared" si="23"/>
        <v>1.277000000000001</v>
      </c>
      <c r="CG12" s="21">
        <f>CE12-CE31</f>
        <v>-13.633999999999999</v>
      </c>
      <c r="CH12" s="21">
        <f t="shared" si="51"/>
        <v>2.8918243484469829E-2</v>
      </c>
      <c r="CI12" s="21">
        <f t="shared" si="52"/>
        <v>3.3477329525169582E-2</v>
      </c>
      <c r="CJ12" s="21">
        <f t="shared" si="53"/>
        <v>4.559086040699753E-3</v>
      </c>
      <c r="CK12" s="25">
        <f>CI12-CI31</f>
        <v>3.6726114448292178E-3</v>
      </c>
      <c r="CL12" s="21">
        <f t="shared" si="54"/>
        <v>63.57</v>
      </c>
      <c r="CM12" s="21">
        <f t="shared" si="55"/>
        <v>5.2975000000000003</v>
      </c>
      <c r="CN12" s="21">
        <f t="shared" si="56"/>
        <v>59.494</v>
      </c>
      <c r="CO12" s="21">
        <f t="shared" si="57"/>
        <v>4.9578333333333333</v>
      </c>
      <c r="CP12" s="54">
        <f t="shared" si="24"/>
        <v>-4.0760000000000005</v>
      </c>
      <c r="CQ12" s="21">
        <f>CP12-CN31</f>
        <v>-150.09137499999997</v>
      </c>
      <c r="CR12" s="21">
        <f t="shared" si="58"/>
        <v>0.22695465905033915</v>
      </c>
      <c r="CS12" s="21">
        <f t="shared" si="25"/>
        <v>0.2124027133166726</v>
      </c>
      <c r="CT12" s="21">
        <f t="shared" si="59"/>
        <v>-1.4551945733666555E-2</v>
      </c>
      <c r="CU12" s="21">
        <f>CS12-CT31</f>
        <v>0.22463141651773061</v>
      </c>
      <c r="CV12" s="79">
        <f t="shared" si="60"/>
        <v>44.871489206235864</v>
      </c>
      <c r="CW12" s="102">
        <v>19</v>
      </c>
    </row>
    <row r="13" spans="1:102" s="22" customFormat="1" ht="27.75" customHeight="1">
      <c r="A13" s="93">
        <v>9</v>
      </c>
      <c r="B13" s="10" t="s">
        <v>96</v>
      </c>
      <c r="C13" s="186">
        <v>902.7</v>
      </c>
      <c r="D13" s="186"/>
      <c r="E13" s="93">
        <v>16</v>
      </c>
      <c r="F13" s="11">
        <v>16.64</v>
      </c>
      <c r="G13" s="11">
        <v>0.64</v>
      </c>
      <c r="H13" s="11">
        <v>16.64</v>
      </c>
      <c r="I13" s="11">
        <f t="shared" si="26"/>
        <v>0</v>
      </c>
      <c r="J13" s="21">
        <v>37.56</v>
      </c>
      <c r="K13" s="21">
        <v>37.89</v>
      </c>
      <c r="L13" s="45">
        <f t="shared" si="12"/>
        <v>0.32999999999999829</v>
      </c>
      <c r="M13" s="21">
        <f>K13-K31</f>
        <v>9.1182083333333281</v>
      </c>
      <c r="N13" s="21">
        <f t="shared" si="13"/>
        <v>4.1608507809903626E-2</v>
      </c>
      <c r="O13" s="21">
        <f t="shared" si="14"/>
        <v>4.1974077766699897E-2</v>
      </c>
      <c r="P13" s="21">
        <f t="shared" si="27"/>
        <v>3.655699567962703E-4</v>
      </c>
      <c r="Q13" s="25">
        <f>O13-O31</f>
        <v>4.5065602306201269E-3</v>
      </c>
      <c r="R13" s="21">
        <v>30.65</v>
      </c>
      <c r="S13" s="21">
        <v>34.97</v>
      </c>
      <c r="T13" s="45">
        <f t="shared" si="15"/>
        <v>4.32</v>
      </c>
      <c r="U13" s="21">
        <f>S13-S31</f>
        <v>9.5054583333333333</v>
      </c>
      <c r="V13" s="21">
        <f t="shared" si="61"/>
        <v>3.3953694472139133E-2</v>
      </c>
      <c r="W13" s="21">
        <f t="shared" si="28"/>
        <v>3.8739337542926772E-2</v>
      </c>
      <c r="X13" s="21">
        <f t="shared" si="29"/>
        <v>4.7856430707876388E-3</v>
      </c>
      <c r="Y13" s="25">
        <f>W13-W31</f>
        <v>6.0191984525807402E-3</v>
      </c>
      <c r="Z13" s="21">
        <v>25.94</v>
      </c>
      <c r="AA13" s="21">
        <v>19.95</v>
      </c>
      <c r="AB13" s="44">
        <f t="shared" si="16"/>
        <v>-5.990000000000002</v>
      </c>
      <c r="AC13" s="21">
        <f>AA13-AA31</f>
        <v>6.979166666666714E-2</v>
      </c>
      <c r="AD13" s="21">
        <f t="shared" si="30"/>
        <v>2.8736014179683172E-2</v>
      </c>
      <c r="AE13" s="21">
        <f t="shared" si="31"/>
        <v>2.2100365569956794E-2</v>
      </c>
      <c r="AF13" s="21">
        <f t="shared" si="32"/>
        <v>-6.635648609726378E-3</v>
      </c>
      <c r="AG13" s="25">
        <f>AE13-AE31</f>
        <v>-3.9956755692231692E-3</v>
      </c>
      <c r="AH13" s="21">
        <v>20.16</v>
      </c>
      <c r="AI13" s="21">
        <v>17.12</v>
      </c>
      <c r="AJ13" s="44">
        <f t="shared" si="17"/>
        <v>-3.0399999999999991</v>
      </c>
      <c r="AK13" s="21">
        <f>AI13-AI31</f>
        <v>3.1168333333333376</v>
      </c>
      <c r="AL13" s="21">
        <f t="shared" si="33"/>
        <v>2.2333000997008971E-2</v>
      </c>
      <c r="AM13" s="21">
        <f t="shared" si="34"/>
        <v>1.8965326243491749E-2</v>
      </c>
      <c r="AN13" s="21">
        <f t="shared" si="35"/>
        <v>-3.3676747535172219E-3</v>
      </c>
      <c r="AO13" s="25">
        <f>AM13-AM31</f>
        <v>9.0319591909755054E-4</v>
      </c>
      <c r="AP13" s="21">
        <v>7.05</v>
      </c>
      <c r="AQ13" s="21">
        <v>5.57</v>
      </c>
      <c r="AR13" s="44">
        <f t="shared" si="18"/>
        <v>-1.4799999999999995</v>
      </c>
      <c r="AS13" s="21">
        <f>AQ13-AQ31</f>
        <v>0.4401250000000001</v>
      </c>
      <c r="AT13" s="21">
        <f t="shared" si="36"/>
        <v>7.8099036224659347E-3</v>
      </c>
      <c r="AU13" s="21">
        <f t="shared" si="37"/>
        <v>6.1703777556220227E-3</v>
      </c>
      <c r="AV13" s="21">
        <f t="shared" si="38"/>
        <v>-1.6395258668439119E-3</v>
      </c>
      <c r="AW13" s="25">
        <f>AU13-AU31</f>
        <v>-3.0567834860281869E-4</v>
      </c>
      <c r="AX13" s="21">
        <v>2.29</v>
      </c>
      <c r="AY13" s="21">
        <v>0</v>
      </c>
      <c r="AZ13" s="44">
        <f t="shared" si="19"/>
        <v>-2.29</v>
      </c>
      <c r="BA13" s="21">
        <f>AY13-AY31</f>
        <v>0</v>
      </c>
      <c r="BB13" s="21">
        <f t="shared" si="39"/>
        <v>2.5368339426165946E-3</v>
      </c>
      <c r="BC13" s="21">
        <f t="shared" si="40"/>
        <v>0</v>
      </c>
      <c r="BD13" s="21">
        <f t="shared" si="41"/>
        <v>-2.5368339426165946E-3</v>
      </c>
      <c r="BE13" s="25">
        <f>BC13-BC31</f>
        <v>0</v>
      </c>
      <c r="BF13" s="21">
        <v>7.9</v>
      </c>
      <c r="BG13" s="36">
        <v>11.62</v>
      </c>
      <c r="BH13" s="45">
        <f t="shared" si="20"/>
        <v>3.7199999999999989</v>
      </c>
      <c r="BI13" s="21">
        <f>BG13-BG31</f>
        <v>8.3920416666666657</v>
      </c>
      <c r="BJ13" s="21">
        <f t="shared" si="42"/>
        <v>8.7515232081533181E-3</v>
      </c>
      <c r="BK13" s="21">
        <f t="shared" si="43"/>
        <v>1.2872493630220447E-2</v>
      </c>
      <c r="BL13" s="21">
        <f t="shared" si="44"/>
        <v>4.1209704220671294E-3</v>
      </c>
      <c r="BM13" s="25">
        <f>BK13-BK31</f>
        <v>8.8535001037267306E-3</v>
      </c>
      <c r="BN13" s="21">
        <v>19.489999999999998</v>
      </c>
      <c r="BO13" s="21">
        <v>15.95</v>
      </c>
      <c r="BP13" s="44">
        <f t="shared" si="21"/>
        <v>-3.5399999999999991</v>
      </c>
      <c r="BQ13" s="21">
        <f>BO13-BO31</f>
        <v>3.8566249999999993</v>
      </c>
      <c r="BR13" s="21">
        <f t="shared" si="45"/>
        <v>2.1590783205937738E-2</v>
      </c>
      <c r="BS13" s="21">
        <f t="shared" si="46"/>
        <v>1.7669214578486761E-2</v>
      </c>
      <c r="BT13" s="21">
        <f t="shared" si="47"/>
        <v>-3.9215686274509769E-3</v>
      </c>
      <c r="BU13" s="25">
        <f>BS13-BS31</f>
        <v>2.2327246896010153E-3</v>
      </c>
      <c r="BV13" s="21">
        <v>27.821999999999999</v>
      </c>
      <c r="BW13" s="21">
        <v>26.79</v>
      </c>
      <c r="BX13" s="44">
        <f t="shared" si="22"/>
        <v>-1.032</v>
      </c>
      <c r="BY13" s="21">
        <f>BW13-BW31</f>
        <v>6.9220833333333331</v>
      </c>
      <c r="BZ13" s="21">
        <f t="shared" si="48"/>
        <v>3.0820870721169822E-2</v>
      </c>
      <c r="CA13" s="21">
        <f t="shared" si="49"/>
        <v>2.9677633765370554E-2</v>
      </c>
      <c r="CB13" s="21">
        <f t="shared" si="50"/>
        <v>-1.1432369557992685E-3</v>
      </c>
      <c r="CC13" s="25">
        <f>CA13-CA31</f>
        <v>3.6846933141288923E-3</v>
      </c>
      <c r="CD13" s="21">
        <v>28.41</v>
      </c>
      <c r="CE13" s="21">
        <v>28.14</v>
      </c>
      <c r="CF13" s="44">
        <f t="shared" si="23"/>
        <v>-0.26999999999999957</v>
      </c>
      <c r="CG13" s="21">
        <f>CE13-CE31</f>
        <v>5.1290000000000013</v>
      </c>
      <c r="CH13" s="21">
        <f t="shared" si="51"/>
        <v>3.1472249916915919E-2</v>
      </c>
      <c r="CI13" s="21">
        <f t="shared" si="52"/>
        <v>3.117314722499169E-2</v>
      </c>
      <c r="CJ13" s="21">
        <f t="shared" si="53"/>
        <v>-2.9910269192422873E-4</v>
      </c>
      <c r="CK13" s="25">
        <f>CI13-CI31</f>
        <v>1.3684291446513265E-3</v>
      </c>
      <c r="CL13" s="21">
        <f t="shared" si="54"/>
        <v>207.27200000000002</v>
      </c>
      <c r="CM13" s="21">
        <f t="shared" si="55"/>
        <v>17.272666666666669</v>
      </c>
      <c r="CN13" s="21">
        <f t="shared" si="56"/>
        <v>198</v>
      </c>
      <c r="CO13" s="21">
        <f t="shared" si="57"/>
        <v>16.5</v>
      </c>
      <c r="CP13" s="54">
        <f t="shared" si="24"/>
        <v>-9.2720000000000198</v>
      </c>
      <c r="CQ13" s="21">
        <f>CP13-CN31</f>
        <v>-155.287375</v>
      </c>
      <c r="CR13" s="21">
        <f t="shared" si="58"/>
        <v>0.22961338207599424</v>
      </c>
      <c r="CS13" s="21">
        <f t="shared" si="25"/>
        <v>0.21934197407776668</v>
      </c>
      <c r="CT13" s="21">
        <f t="shared" si="59"/>
        <v>-1.0271407998227566E-2</v>
      </c>
      <c r="CU13" s="21">
        <f>CS13-CT31</f>
        <v>0.23157067727882469</v>
      </c>
      <c r="CV13" s="79">
        <f t="shared" si="60"/>
        <v>46.337454303755393</v>
      </c>
      <c r="CW13" s="102">
        <v>24</v>
      </c>
    </row>
    <row r="14" spans="1:102" s="22" customFormat="1" ht="24" customHeight="1">
      <c r="A14" s="93">
        <v>10</v>
      </c>
      <c r="B14" s="10" t="s">
        <v>95</v>
      </c>
      <c r="C14" s="186">
        <v>913.56</v>
      </c>
      <c r="D14" s="186"/>
      <c r="E14" s="93">
        <v>24</v>
      </c>
      <c r="F14" s="11">
        <v>27.52</v>
      </c>
      <c r="G14" s="11">
        <v>0.62</v>
      </c>
      <c r="H14" s="11">
        <v>26.62</v>
      </c>
      <c r="I14" s="11">
        <f t="shared" si="26"/>
        <v>-0.89999999999999858</v>
      </c>
      <c r="J14" s="21">
        <v>35.15</v>
      </c>
      <c r="K14" s="21">
        <v>32.6</v>
      </c>
      <c r="L14" s="44">
        <f t="shared" si="12"/>
        <v>-2.5499999999999972</v>
      </c>
      <c r="M14" s="21">
        <f>K14-K31</f>
        <v>3.828208333333329</v>
      </c>
      <c r="N14" s="21">
        <f t="shared" si="13"/>
        <v>3.8475852708087045E-2</v>
      </c>
      <c r="O14" s="21">
        <f t="shared" si="14"/>
        <v>3.568457463111345E-2</v>
      </c>
      <c r="P14" s="21">
        <f t="shared" si="27"/>
        <v>-2.7912780769735954E-3</v>
      </c>
      <c r="Q14" s="25">
        <f>O14-O31</f>
        <v>-1.7829429049663198E-3</v>
      </c>
      <c r="R14" s="21">
        <v>29.35</v>
      </c>
      <c r="S14" s="21">
        <v>29.81</v>
      </c>
      <c r="T14" s="45">
        <f t="shared" si="15"/>
        <v>0.4599999999999973</v>
      </c>
      <c r="U14" s="21">
        <f>S14-S31</f>
        <v>4.3454583333333332</v>
      </c>
      <c r="V14" s="21">
        <f t="shared" si="61"/>
        <v>3.2127063356539254E-2</v>
      </c>
      <c r="W14" s="21">
        <f t="shared" si="28"/>
        <v>3.2630588029248217E-2</v>
      </c>
      <c r="X14" s="21">
        <f t="shared" si="29"/>
        <v>5.0352467270896317E-4</v>
      </c>
      <c r="Y14" s="25">
        <f>W14-W31</f>
        <v>-8.9551061097814522E-5</v>
      </c>
      <c r="Z14" s="21">
        <v>24.93</v>
      </c>
      <c r="AA14" s="21">
        <v>17.239999999999998</v>
      </c>
      <c r="AB14" s="44">
        <f t="shared" si="16"/>
        <v>-7.6900000000000013</v>
      </c>
      <c r="AC14" s="21">
        <f>AA14-AA31</f>
        <v>-2.6402083333333337</v>
      </c>
      <c r="AD14" s="21">
        <f t="shared" si="30"/>
        <v>2.7288848023118352E-2</v>
      </c>
      <c r="AE14" s="21">
        <f t="shared" si="31"/>
        <v>1.8871229038048949E-2</v>
      </c>
      <c r="AF14" s="21">
        <f t="shared" si="32"/>
        <v>-8.4176189850694028E-3</v>
      </c>
      <c r="AG14" s="25">
        <f>AE14-AE31</f>
        <v>-7.2248121011310139E-3</v>
      </c>
      <c r="AH14" s="21">
        <v>20.77</v>
      </c>
      <c r="AI14" s="21">
        <v>15.12</v>
      </c>
      <c r="AJ14" s="44">
        <f t="shared" si="17"/>
        <v>-5.65</v>
      </c>
      <c r="AK14" s="21">
        <f>AI14-AI31</f>
        <v>1.1168333333333358</v>
      </c>
      <c r="AL14" s="21">
        <f t="shared" si="33"/>
        <v>2.2735233591663382E-2</v>
      </c>
      <c r="AM14" s="21">
        <f t="shared" si="34"/>
        <v>1.6550637068172863E-2</v>
      </c>
      <c r="AN14" s="21">
        <f t="shared" si="35"/>
        <v>-6.1845965234905188E-3</v>
      </c>
      <c r="AO14" s="25">
        <f>AM14-AM31</f>
        <v>-1.511493256221335E-3</v>
      </c>
      <c r="AP14" s="21">
        <v>8.19</v>
      </c>
      <c r="AQ14" s="21">
        <v>5.87</v>
      </c>
      <c r="AR14" s="44">
        <f t="shared" si="18"/>
        <v>-2.3199999999999994</v>
      </c>
      <c r="AS14" s="21">
        <f>AQ14-AQ31</f>
        <v>0.74012499999999992</v>
      </c>
      <c r="AT14" s="21">
        <f t="shared" si="36"/>
        <v>8.964928411926967E-3</v>
      </c>
      <c r="AU14" s="21">
        <f t="shared" si="37"/>
        <v>6.4254126713078515E-3</v>
      </c>
      <c r="AV14" s="21">
        <f t="shared" si="38"/>
        <v>-2.5395157406191155E-3</v>
      </c>
      <c r="AW14" s="25">
        <f>AU14-AU31</f>
        <v>-5.0643432916989972E-5</v>
      </c>
      <c r="AX14" s="21">
        <v>2.2000000000000002</v>
      </c>
      <c r="AY14" s="21">
        <v>0</v>
      </c>
      <c r="AZ14" s="44">
        <f t="shared" si="19"/>
        <v>-2.2000000000000002</v>
      </c>
      <c r="BA14" s="21">
        <f>AY14-AY31</f>
        <v>0</v>
      </c>
      <c r="BB14" s="21">
        <f t="shared" si="39"/>
        <v>2.4081614781733002E-3</v>
      </c>
      <c r="BC14" s="21">
        <f t="shared" si="40"/>
        <v>0</v>
      </c>
      <c r="BD14" s="21">
        <f t="shared" si="41"/>
        <v>-2.4081614781733002E-3</v>
      </c>
      <c r="BE14" s="25">
        <f>BC14-BC31</f>
        <v>0</v>
      </c>
      <c r="BF14" s="21">
        <v>4.28</v>
      </c>
      <c r="BG14" s="36">
        <v>6.21</v>
      </c>
      <c r="BH14" s="45">
        <f t="shared" si="20"/>
        <v>1.9299999999999997</v>
      </c>
      <c r="BI14" s="21">
        <f>BG14-BG31</f>
        <v>2.9820416666666665</v>
      </c>
      <c r="BJ14" s="21">
        <f t="shared" si="42"/>
        <v>4.6849686939007843E-3</v>
      </c>
      <c r="BK14" s="21">
        <f t="shared" si="43"/>
        <v>6.7975830815709976E-3</v>
      </c>
      <c r="BL14" s="21">
        <f t="shared" si="44"/>
        <v>2.1126143876702133E-3</v>
      </c>
      <c r="BM14" s="25">
        <f>BK14-BK31</f>
        <v>2.7785895550772807E-3</v>
      </c>
      <c r="BN14" s="21">
        <v>13.4</v>
      </c>
      <c r="BO14" s="21">
        <v>13.68</v>
      </c>
      <c r="BP14" s="45">
        <f t="shared" si="21"/>
        <v>0.27999999999999936</v>
      </c>
      <c r="BQ14" s="21">
        <f>BO14-BO31</f>
        <v>1.5866249999999997</v>
      </c>
      <c r="BR14" s="21">
        <f t="shared" si="45"/>
        <v>1.4667892639782829E-2</v>
      </c>
      <c r="BS14" s="21">
        <f t="shared" si="46"/>
        <v>1.4974385918823066E-2</v>
      </c>
      <c r="BT14" s="21">
        <f t="shared" si="47"/>
        <v>3.0649327904023679E-4</v>
      </c>
      <c r="BU14" s="25">
        <f>BS14-BS31</f>
        <v>-4.6210397006267966E-4</v>
      </c>
      <c r="BV14" s="21">
        <v>23.12</v>
      </c>
      <c r="BW14" s="21">
        <v>22.89</v>
      </c>
      <c r="BX14" s="44">
        <f t="shared" si="22"/>
        <v>-0.23000000000000043</v>
      </c>
      <c r="BY14" s="21">
        <f>BW14-BW31</f>
        <v>3.0220833333333346</v>
      </c>
      <c r="BZ14" s="21">
        <f t="shared" si="48"/>
        <v>2.5307587897893957E-2</v>
      </c>
      <c r="CA14" s="21">
        <f t="shared" si="49"/>
        <v>2.5055825561539475E-2</v>
      </c>
      <c r="CB14" s="21">
        <f t="shared" si="50"/>
        <v>-2.5176233635448159E-4</v>
      </c>
      <c r="CC14" s="25">
        <f>CA14-CA31</f>
        <v>-9.3711488970218623E-4</v>
      </c>
      <c r="CD14" s="21">
        <v>24.31</v>
      </c>
      <c r="CE14" s="21">
        <v>23.6</v>
      </c>
      <c r="CF14" s="44">
        <f t="shared" si="23"/>
        <v>-0.7099999999999973</v>
      </c>
      <c r="CG14" s="21">
        <f>CE14-CE31</f>
        <v>0.58900000000000219</v>
      </c>
      <c r="CH14" s="21">
        <f t="shared" si="51"/>
        <v>2.6610184333814967E-2</v>
      </c>
      <c r="CI14" s="21">
        <f t="shared" si="52"/>
        <v>2.5833004947677221E-2</v>
      </c>
      <c r="CJ14" s="21">
        <f t="shared" si="53"/>
        <v>-7.7717938613774615E-4</v>
      </c>
      <c r="CK14" s="25">
        <f>CI14-CI31</f>
        <v>-3.9717131326631426E-3</v>
      </c>
      <c r="CL14" s="21">
        <f t="shared" si="54"/>
        <v>185.70000000000002</v>
      </c>
      <c r="CM14" s="21">
        <f t="shared" si="55"/>
        <v>15.475000000000001</v>
      </c>
      <c r="CN14" s="21">
        <f t="shared" si="56"/>
        <v>167.02</v>
      </c>
      <c r="CO14" s="21">
        <f t="shared" si="57"/>
        <v>13.918333333333335</v>
      </c>
      <c r="CP14" s="54">
        <f t="shared" si="24"/>
        <v>-18.680000000000007</v>
      </c>
      <c r="CQ14" s="21">
        <f>CP14-CN31</f>
        <v>-164.69537499999998</v>
      </c>
      <c r="CR14" s="21">
        <f t="shared" si="58"/>
        <v>0.20327072113490086</v>
      </c>
      <c r="CS14" s="21">
        <f t="shared" si="25"/>
        <v>0.1828232409475021</v>
      </c>
      <c r="CT14" s="21">
        <f t="shared" si="59"/>
        <v>-2.0447480187398753E-2</v>
      </c>
      <c r="CU14" s="21">
        <f>CS14-CT31</f>
        <v>0.19505194414856011</v>
      </c>
      <c r="CV14" s="79">
        <f t="shared" si="60"/>
        <v>38.622628471766134</v>
      </c>
      <c r="CW14" s="102">
        <v>8</v>
      </c>
    </row>
    <row r="15" spans="1:102" s="22" customFormat="1" ht="15.75" customHeight="1">
      <c r="A15" s="93">
        <v>11</v>
      </c>
      <c r="B15" s="10" t="s">
        <v>5</v>
      </c>
      <c r="C15" s="186">
        <v>1101.5</v>
      </c>
      <c r="D15" s="186"/>
      <c r="E15" s="93">
        <v>24</v>
      </c>
      <c r="F15" s="11">
        <v>27.39</v>
      </c>
      <c r="G15" s="11">
        <v>0.49</v>
      </c>
      <c r="H15" s="11">
        <v>26</v>
      </c>
      <c r="I15" s="11">
        <f t="shared" si="26"/>
        <v>-1.3900000000000006</v>
      </c>
      <c r="J15" s="21">
        <v>39.475999999999999</v>
      </c>
      <c r="K15" s="21">
        <v>37.61</v>
      </c>
      <c r="L15" s="44">
        <f t="shared" si="12"/>
        <v>-1.8659999999999997</v>
      </c>
      <c r="M15" s="21">
        <f>K15-K31</f>
        <v>8.838208333333327</v>
      </c>
      <c r="N15" s="21">
        <f t="shared" si="13"/>
        <v>3.5838402178847026E-2</v>
      </c>
      <c r="O15" s="21">
        <f t="shared" si="14"/>
        <v>3.4144348615524282E-2</v>
      </c>
      <c r="P15" s="21">
        <f t="shared" si="27"/>
        <v>-1.6940535633227435E-3</v>
      </c>
      <c r="Q15" s="25">
        <f>O15-O31</f>
        <v>-3.3231689205554873E-3</v>
      </c>
      <c r="R15" s="21">
        <v>34.33</v>
      </c>
      <c r="S15" s="21">
        <v>36.200000000000003</v>
      </c>
      <c r="T15" s="45">
        <f t="shared" si="15"/>
        <v>1.8700000000000045</v>
      </c>
      <c r="U15" s="21">
        <f>S15-S31</f>
        <v>10.735458333333337</v>
      </c>
      <c r="V15" s="21">
        <f t="shared" si="61"/>
        <v>3.1166591012256013E-2</v>
      </c>
      <c r="W15" s="21">
        <f t="shared" si="28"/>
        <v>3.2864275987290061E-2</v>
      </c>
      <c r="X15" s="21">
        <f t="shared" si="29"/>
        <v>1.6976849750340479E-3</v>
      </c>
      <c r="Y15" s="25">
        <f>W15-W31</f>
        <v>1.4413689694402904E-4</v>
      </c>
      <c r="Z15" s="21">
        <v>28.27</v>
      </c>
      <c r="AA15" s="21">
        <v>21.48</v>
      </c>
      <c r="AB15" s="44">
        <f t="shared" si="16"/>
        <v>-6.7899999999999991</v>
      </c>
      <c r="AC15" s="21">
        <f>AA15-AA31</f>
        <v>1.5997916666666683</v>
      </c>
      <c r="AD15" s="21">
        <f t="shared" si="30"/>
        <v>2.5665002269632319E-2</v>
      </c>
      <c r="AE15" s="21">
        <f t="shared" si="31"/>
        <v>1.9500680889695868E-2</v>
      </c>
      <c r="AF15" s="21">
        <f t="shared" si="32"/>
        <v>-6.1643213799364507E-3</v>
      </c>
      <c r="AG15" s="25">
        <f>AE15-AE31</f>
        <v>-6.5953602494840946E-3</v>
      </c>
      <c r="AH15" s="21">
        <v>24.1</v>
      </c>
      <c r="AI15" s="21">
        <v>20.23</v>
      </c>
      <c r="AJ15" s="44">
        <f t="shared" si="17"/>
        <v>-3.870000000000001</v>
      </c>
      <c r="AK15" s="21">
        <f>AI15-AI31</f>
        <v>6.226833333333337</v>
      </c>
      <c r="AL15" s="21">
        <f t="shared" si="33"/>
        <v>2.1879255560599185E-2</v>
      </c>
      <c r="AM15" s="21">
        <f t="shared" si="34"/>
        <v>1.8365864729913754E-2</v>
      </c>
      <c r="AN15" s="21">
        <f t="shared" si="35"/>
        <v>-3.5133908306854318E-3</v>
      </c>
      <c r="AO15" s="25">
        <f>AM15-AM31</f>
        <v>3.0373440551955538E-4</v>
      </c>
      <c r="AP15" s="21">
        <v>10.15</v>
      </c>
      <c r="AQ15" s="21">
        <v>8.09</v>
      </c>
      <c r="AR15" s="44">
        <f t="shared" si="18"/>
        <v>-2.0600000000000005</v>
      </c>
      <c r="AS15" s="21">
        <f>AQ15-AQ31</f>
        <v>2.9601249999999997</v>
      </c>
      <c r="AT15" s="21">
        <f t="shared" si="36"/>
        <v>9.2147072174307773E-3</v>
      </c>
      <c r="AU15" s="21">
        <f t="shared" si="37"/>
        <v>7.3445301861098499E-3</v>
      </c>
      <c r="AV15" s="21">
        <f t="shared" si="38"/>
        <v>-1.8701770313209274E-3</v>
      </c>
      <c r="AW15" s="25">
        <f>AU15-AU31</f>
        <v>8.6847408188500848E-4</v>
      </c>
      <c r="AX15" s="21">
        <v>2.71</v>
      </c>
      <c r="AY15" s="21">
        <v>0</v>
      </c>
      <c r="AZ15" s="44">
        <f t="shared" si="19"/>
        <v>-2.71</v>
      </c>
      <c r="BA15" s="21">
        <f>AY15-AY31</f>
        <v>0</v>
      </c>
      <c r="BB15" s="21">
        <f t="shared" si="39"/>
        <v>2.4602814344076261E-3</v>
      </c>
      <c r="BC15" s="21">
        <f t="shared" si="40"/>
        <v>0</v>
      </c>
      <c r="BD15" s="21">
        <f t="shared" si="41"/>
        <v>-2.4602814344076261E-3</v>
      </c>
      <c r="BE15" s="25">
        <f>BC15-BC31</f>
        <v>0</v>
      </c>
      <c r="BF15" s="21">
        <v>10.54</v>
      </c>
      <c r="BG15" s="21">
        <v>4.7</v>
      </c>
      <c r="BH15" s="44">
        <f t="shared" si="20"/>
        <v>-5.839999999999999</v>
      </c>
      <c r="BI15" s="21">
        <f>BG15-BG31</f>
        <v>1.4720416666666667</v>
      </c>
      <c r="BJ15" s="21">
        <f t="shared" si="42"/>
        <v>9.5687698592827955E-3</v>
      </c>
      <c r="BK15" s="21">
        <f t="shared" si="43"/>
        <v>4.2669087607807533E-3</v>
      </c>
      <c r="BL15" s="21">
        <f t="shared" si="44"/>
        <v>-5.3018610985020422E-3</v>
      </c>
      <c r="BM15" s="25">
        <f>BK15-BK31</f>
        <v>2.4791523428703641E-4</v>
      </c>
      <c r="BN15" s="21">
        <v>17.95</v>
      </c>
      <c r="BO15" s="21">
        <v>20.16</v>
      </c>
      <c r="BP15" s="45">
        <f t="shared" si="21"/>
        <v>2.2100000000000009</v>
      </c>
      <c r="BQ15" s="21">
        <f>BO15-BO31</f>
        <v>8.0666250000000002</v>
      </c>
      <c r="BR15" s="21">
        <f t="shared" si="45"/>
        <v>1.6295960054471176E-2</v>
      </c>
      <c r="BS15" s="21">
        <f t="shared" si="46"/>
        <v>1.8302315024965956E-2</v>
      </c>
      <c r="BT15" s="21">
        <f t="shared" si="47"/>
        <v>2.0063549704947801E-3</v>
      </c>
      <c r="BU15" s="25">
        <f>BS15-BS31</f>
        <v>2.8658251360802103E-3</v>
      </c>
      <c r="BV15" s="21">
        <v>27.49</v>
      </c>
      <c r="BW15" s="21">
        <v>30.58</v>
      </c>
      <c r="BX15" s="45">
        <f t="shared" si="22"/>
        <v>3.09</v>
      </c>
      <c r="BY15" s="21">
        <f>BW15-BW31</f>
        <v>10.712083333333332</v>
      </c>
      <c r="BZ15" s="21">
        <f t="shared" si="48"/>
        <v>2.4956876985928279E-2</v>
      </c>
      <c r="CA15" s="21">
        <f t="shared" si="49"/>
        <v>2.7762142532909668E-2</v>
      </c>
      <c r="CB15" s="21">
        <f t="shared" si="50"/>
        <v>2.8052655469813885E-3</v>
      </c>
      <c r="CC15" s="25">
        <f>CA15-CA31</f>
        <v>1.7692020816680067E-3</v>
      </c>
      <c r="CD15" s="21">
        <v>28.09</v>
      </c>
      <c r="CE15" s="21">
        <v>29.91</v>
      </c>
      <c r="CF15" s="45">
        <f t="shared" si="23"/>
        <v>1.8200000000000003</v>
      </c>
      <c r="CG15" s="21">
        <f>CE15-CE31</f>
        <v>6.8990000000000009</v>
      </c>
      <c r="CH15" s="21">
        <f t="shared" si="51"/>
        <v>2.5501588742623694E-2</v>
      </c>
      <c r="CI15" s="21">
        <f t="shared" si="52"/>
        <v>2.7153881071266456E-2</v>
      </c>
      <c r="CJ15" s="21">
        <f t="shared" si="53"/>
        <v>1.652292328642762E-3</v>
      </c>
      <c r="CK15" s="25">
        <f>CI15-CI31</f>
        <v>-2.6508370090739079E-3</v>
      </c>
      <c r="CL15" s="21">
        <f t="shared" si="54"/>
        <v>223.10599999999999</v>
      </c>
      <c r="CM15" s="21">
        <f t="shared" si="55"/>
        <v>18.592166666666667</v>
      </c>
      <c r="CN15" s="21">
        <v>223.40600000000001</v>
      </c>
      <c r="CO15" s="21">
        <f t="shared" si="57"/>
        <v>18.617166666666666</v>
      </c>
      <c r="CP15" s="55">
        <f t="shared" si="24"/>
        <v>0.30000000000001137</v>
      </c>
      <c r="CQ15" s="21">
        <f>CP15-CN31</f>
        <v>-145.71537499999997</v>
      </c>
      <c r="CR15" s="21">
        <f t="shared" si="58"/>
        <v>0.20254743531547889</v>
      </c>
      <c r="CS15" s="21">
        <f t="shared" si="25"/>
        <v>0.20281979119382659</v>
      </c>
      <c r="CT15" s="21">
        <f t="shared" si="59"/>
        <v>2.7235587834770203E-4</v>
      </c>
      <c r="CU15" s="21">
        <f>CS15-CT31</f>
        <v>0.2150484943948846</v>
      </c>
      <c r="CV15" s="79">
        <f t="shared" si="60"/>
        <v>42.847033021637159</v>
      </c>
      <c r="CW15" s="102">
        <v>14</v>
      </c>
    </row>
    <row r="16" spans="1:102" s="22" customFormat="1" ht="18.75" customHeight="1">
      <c r="A16" s="93">
        <v>12</v>
      </c>
      <c r="B16" s="10" t="s">
        <v>6</v>
      </c>
      <c r="C16" s="186">
        <v>388.6</v>
      </c>
      <c r="D16" s="186"/>
      <c r="E16" s="93">
        <v>15.5</v>
      </c>
      <c r="F16" s="11">
        <v>15.5</v>
      </c>
      <c r="G16" s="11">
        <v>0</v>
      </c>
      <c r="H16" s="11">
        <v>15.5</v>
      </c>
      <c r="I16" s="11">
        <f t="shared" si="26"/>
        <v>0</v>
      </c>
      <c r="J16" s="21">
        <v>16.468</v>
      </c>
      <c r="K16" s="21">
        <v>15.629</v>
      </c>
      <c r="L16" s="44">
        <f t="shared" si="12"/>
        <v>-0.83900000000000041</v>
      </c>
      <c r="M16" s="21">
        <f>K16-K31</f>
        <v>-13.142791666666673</v>
      </c>
      <c r="N16" s="21">
        <f t="shared" si="13"/>
        <v>4.2377766340710242E-2</v>
      </c>
      <c r="O16" s="21">
        <f t="shared" si="14"/>
        <v>4.0218733916623776E-2</v>
      </c>
      <c r="P16" s="21">
        <f t="shared" si="27"/>
        <v>-2.1590324240864656E-3</v>
      </c>
      <c r="Q16" s="25">
        <f>O16-O31</f>
        <v>2.7512163805440068E-3</v>
      </c>
      <c r="R16" s="21">
        <v>14.122999999999999</v>
      </c>
      <c r="S16" s="21">
        <v>13.718</v>
      </c>
      <c r="T16" s="44">
        <f t="shared" si="15"/>
        <v>-0.40499999999999936</v>
      </c>
      <c r="U16" s="21">
        <f>S16-S31</f>
        <v>-11.746541666666666</v>
      </c>
      <c r="V16" s="21">
        <f t="shared" si="61"/>
        <v>3.6343283582089547E-2</v>
      </c>
      <c r="W16" s="21">
        <f t="shared" si="28"/>
        <v>3.5301080802882141E-2</v>
      </c>
      <c r="X16" s="21">
        <f t="shared" si="29"/>
        <v>-1.0422027792074059E-3</v>
      </c>
      <c r="Y16" s="25">
        <f>W16-W31</f>
        <v>2.5809417125361098E-3</v>
      </c>
      <c r="Z16" s="21">
        <v>11.45</v>
      </c>
      <c r="AA16" s="21">
        <v>11.63</v>
      </c>
      <c r="AB16" s="45">
        <f t="shared" si="16"/>
        <v>0.18000000000000149</v>
      </c>
      <c r="AC16" s="21">
        <f>AA16-AA31</f>
        <v>-8.2502083333333314</v>
      </c>
      <c r="AD16" s="21">
        <f t="shared" si="30"/>
        <v>2.9464745239320633E-2</v>
      </c>
      <c r="AE16" s="21">
        <f t="shared" si="31"/>
        <v>2.9927946474523931E-2</v>
      </c>
      <c r="AF16" s="21">
        <f t="shared" si="32"/>
        <v>4.632012352032977E-4</v>
      </c>
      <c r="AG16" s="25">
        <f>AE16-AE31</f>
        <v>3.8319053353439679E-3</v>
      </c>
      <c r="AH16" s="21">
        <v>8.9489999999999998</v>
      </c>
      <c r="AI16" s="21">
        <v>7.6589999999999998</v>
      </c>
      <c r="AJ16" s="44">
        <f t="shared" si="17"/>
        <v>-1.29</v>
      </c>
      <c r="AK16" s="21">
        <f>AI16-AI31</f>
        <v>-6.3441666666666636</v>
      </c>
      <c r="AL16" s="21">
        <f t="shared" si="33"/>
        <v>2.3028821410190425E-2</v>
      </c>
      <c r="AM16" s="21">
        <f t="shared" si="34"/>
        <v>1.9709212557900153E-2</v>
      </c>
      <c r="AN16" s="21">
        <f t="shared" si="35"/>
        <v>-3.3196088522902713E-3</v>
      </c>
      <c r="AO16" s="25">
        <f>AM16-AM31</f>
        <v>1.6470822335059553E-3</v>
      </c>
      <c r="AP16" s="21">
        <v>4.04</v>
      </c>
      <c r="AQ16" s="21">
        <v>3.0750000000000002</v>
      </c>
      <c r="AR16" s="44">
        <f t="shared" si="18"/>
        <v>-0.96499999999999986</v>
      </c>
      <c r="AS16" s="21">
        <f>AQ16-AQ31</f>
        <v>-2.054875</v>
      </c>
      <c r="AT16" s="21">
        <f t="shared" si="36"/>
        <v>1.0396294390118374E-2</v>
      </c>
      <c r="AU16" s="21">
        <f t="shared" si="37"/>
        <v>7.9130211013896043E-3</v>
      </c>
      <c r="AV16" s="21">
        <f t="shared" si="38"/>
        <v>-2.4832732887287694E-3</v>
      </c>
      <c r="AW16" s="25">
        <f>AU16-AU31</f>
        <v>1.4369649971647629E-3</v>
      </c>
      <c r="AX16" s="21">
        <v>1.026</v>
      </c>
      <c r="AY16" s="21">
        <v>0</v>
      </c>
      <c r="AZ16" s="44">
        <f t="shared" si="19"/>
        <v>-1.026</v>
      </c>
      <c r="BA16" s="21">
        <f>AY16-AY31</f>
        <v>0</v>
      </c>
      <c r="BB16" s="21">
        <f t="shared" si="39"/>
        <v>2.640247040658775E-3</v>
      </c>
      <c r="BC16" s="21">
        <f t="shared" si="40"/>
        <v>0</v>
      </c>
      <c r="BD16" s="21">
        <f t="shared" si="41"/>
        <v>-2.640247040658775E-3</v>
      </c>
      <c r="BE16" s="25">
        <f>BC16-BC31</f>
        <v>0</v>
      </c>
      <c r="BF16" s="21">
        <v>3.859</v>
      </c>
      <c r="BG16" s="21">
        <v>1.482</v>
      </c>
      <c r="BH16" s="44">
        <f t="shared" si="20"/>
        <v>-2.3769999999999998</v>
      </c>
      <c r="BI16" s="21">
        <f>BG16-BG31</f>
        <v>-1.7459583333333335</v>
      </c>
      <c r="BJ16" s="21">
        <f t="shared" si="42"/>
        <v>9.9305198147195059E-3</v>
      </c>
      <c r="BK16" s="21">
        <f t="shared" si="43"/>
        <v>3.8136901698404527E-3</v>
      </c>
      <c r="BL16" s="21">
        <f t="shared" si="44"/>
        <v>-6.1168296448790536E-3</v>
      </c>
      <c r="BM16" s="25">
        <f>BK16-BK31</f>
        <v>-2.0530335665326421E-4</v>
      </c>
      <c r="BN16" s="21">
        <v>7.415</v>
      </c>
      <c r="BO16" s="21">
        <v>7.07</v>
      </c>
      <c r="BP16" s="44">
        <f t="shared" si="21"/>
        <v>-0.34499999999999975</v>
      </c>
      <c r="BQ16" s="21">
        <f>BO16-BO31</f>
        <v>-5.0233749999999997</v>
      </c>
      <c r="BR16" s="21">
        <f t="shared" si="45"/>
        <v>1.9081317550180135E-2</v>
      </c>
      <c r="BS16" s="21">
        <f t="shared" si="46"/>
        <v>1.8193515182707152E-2</v>
      </c>
      <c r="BT16" s="21">
        <f t="shared" si="47"/>
        <v>-8.8780236747298263E-4</v>
      </c>
      <c r="BU16" s="25">
        <f>BS16-BS31</f>
        <v>2.7570252938214062E-3</v>
      </c>
      <c r="BV16" s="21">
        <v>11.518000000000001</v>
      </c>
      <c r="BW16" s="21">
        <v>10.571999999999999</v>
      </c>
      <c r="BX16" s="44">
        <f t="shared" si="22"/>
        <v>-0.94600000000000151</v>
      </c>
      <c r="BY16" s="21">
        <f>BW16-BW31</f>
        <v>-9.2959166666666668</v>
      </c>
      <c r="BZ16" s="21">
        <f t="shared" si="48"/>
        <v>2.9639732372619659E-2</v>
      </c>
      <c r="CA16" s="21">
        <f t="shared" si="49"/>
        <v>2.7205352547606788E-2</v>
      </c>
      <c r="CB16" s="21">
        <f t="shared" si="50"/>
        <v>-2.4343798250128709E-3</v>
      </c>
      <c r="CC16" s="25">
        <f>CA16-CA31</f>
        <v>1.2124120963651272E-3</v>
      </c>
      <c r="CD16" s="21">
        <v>13.061999999999999</v>
      </c>
      <c r="CE16" s="21">
        <v>12.792999999999999</v>
      </c>
      <c r="CF16" s="44">
        <f t="shared" si="23"/>
        <v>-0.26900000000000013</v>
      </c>
      <c r="CG16" s="21">
        <f>CE16-CE31</f>
        <v>-10.218</v>
      </c>
      <c r="CH16" s="21">
        <f t="shared" si="51"/>
        <v>3.3612969634585689E-2</v>
      </c>
      <c r="CI16" s="21">
        <f t="shared" si="52"/>
        <v>3.2920741121976321E-2</v>
      </c>
      <c r="CJ16" s="21">
        <f t="shared" si="53"/>
        <v>-6.9222851260936774E-4</v>
      </c>
      <c r="CK16" s="25">
        <f>CI16-CI31</f>
        <v>3.1160230416359576E-3</v>
      </c>
      <c r="CL16" s="21">
        <f t="shared" si="54"/>
        <v>91.91</v>
      </c>
      <c r="CM16" s="21">
        <f t="shared" si="55"/>
        <v>7.6591666666666667</v>
      </c>
      <c r="CN16" s="21">
        <f t="shared" si="56"/>
        <v>83.628000000000014</v>
      </c>
      <c r="CO16" s="21">
        <f t="shared" si="57"/>
        <v>6.9690000000000012</v>
      </c>
      <c r="CP16" s="54">
        <f t="shared" si="24"/>
        <v>-8.2819999999999823</v>
      </c>
      <c r="CQ16" s="21">
        <f>CP16-CN31</f>
        <v>-154.29737499999996</v>
      </c>
      <c r="CR16" s="21">
        <f t="shared" si="58"/>
        <v>0.23651569737519298</v>
      </c>
      <c r="CS16" s="21">
        <f t="shared" si="25"/>
        <v>0.21520329387545037</v>
      </c>
      <c r="CT16" s="21">
        <f t="shared" si="59"/>
        <v>-2.1312403499742616E-2</v>
      </c>
      <c r="CU16" s="21">
        <f>CS16-CT31</f>
        <v>0.22743199707650838</v>
      </c>
      <c r="CV16" s="79">
        <f t="shared" si="60"/>
        <v>45.463130519814726</v>
      </c>
      <c r="CW16" s="102">
        <v>22</v>
      </c>
    </row>
    <row r="17" spans="1:101" s="22" customFormat="1" ht="24.75" customHeight="1">
      <c r="A17" s="93">
        <v>13</v>
      </c>
      <c r="B17" s="10" t="s">
        <v>77</v>
      </c>
      <c r="C17" s="186">
        <v>900</v>
      </c>
      <c r="D17" s="186"/>
      <c r="E17" s="93">
        <v>15.5</v>
      </c>
      <c r="F17" s="11">
        <v>15.5</v>
      </c>
      <c r="G17" s="11">
        <v>0</v>
      </c>
      <c r="H17" s="11">
        <v>15.5</v>
      </c>
      <c r="I17" s="11">
        <f t="shared" si="26"/>
        <v>0</v>
      </c>
      <c r="J17" s="21">
        <v>29.48</v>
      </c>
      <c r="K17" s="21">
        <v>29.17</v>
      </c>
      <c r="L17" s="44">
        <f t="shared" si="12"/>
        <v>-0.30999999999999872</v>
      </c>
      <c r="M17" s="21">
        <f>K17-K31</f>
        <v>0.39820833333332928</v>
      </c>
      <c r="N17" s="21">
        <f t="shared" si="13"/>
        <v>3.2755555555555559E-2</v>
      </c>
      <c r="O17" s="21">
        <f t="shared" si="14"/>
        <v>3.2411111111111113E-2</v>
      </c>
      <c r="P17" s="21">
        <f t="shared" si="27"/>
        <v>-3.4444444444444583E-4</v>
      </c>
      <c r="Q17" s="25">
        <f>O17-O31</f>
        <v>-5.0564064249686569E-3</v>
      </c>
      <c r="R17" s="21">
        <v>25.704000000000001</v>
      </c>
      <c r="S17" s="21">
        <v>24.771000000000001</v>
      </c>
      <c r="T17" s="44">
        <f t="shared" si="15"/>
        <v>-0.93299999999999983</v>
      </c>
      <c r="U17" s="21">
        <f>S17-S31</f>
        <v>-0.69354166666666472</v>
      </c>
      <c r="V17" s="21">
        <f t="shared" si="61"/>
        <v>2.8560000000000002E-2</v>
      </c>
      <c r="W17" s="21">
        <f t="shared" si="28"/>
        <v>2.7523333333333334E-2</v>
      </c>
      <c r="X17" s="21">
        <f t="shared" si="29"/>
        <v>-1.0366666666666684E-3</v>
      </c>
      <c r="Y17" s="25">
        <f>W17-W31</f>
        <v>-5.1968057570126978E-3</v>
      </c>
      <c r="Z17" s="21">
        <v>21.722999999999999</v>
      </c>
      <c r="AA17" s="21">
        <v>21.465</v>
      </c>
      <c r="AB17" s="44">
        <f t="shared" si="16"/>
        <v>-0.25799999999999912</v>
      </c>
      <c r="AC17" s="21">
        <f>AA17-AA31</f>
        <v>1.5847916666666677</v>
      </c>
      <c r="AD17" s="21">
        <f t="shared" si="30"/>
        <v>2.4136666666666664E-2</v>
      </c>
      <c r="AE17" s="21">
        <f t="shared" si="31"/>
        <v>2.385E-2</v>
      </c>
      <c r="AF17" s="21">
        <f t="shared" si="32"/>
        <v>-2.8666666666666424E-4</v>
      </c>
      <c r="AG17" s="25">
        <f>AE17-AE31</f>
        <v>-2.2460411391799634E-3</v>
      </c>
      <c r="AH17" s="21">
        <v>17.477</v>
      </c>
      <c r="AI17" s="21">
        <v>14.5</v>
      </c>
      <c r="AJ17" s="44">
        <f t="shared" si="17"/>
        <v>-2.9770000000000003</v>
      </c>
      <c r="AK17" s="21">
        <f>AI17-AI31</f>
        <v>0.49683333333333657</v>
      </c>
      <c r="AL17" s="21">
        <f t="shared" si="33"/>
        <v>1.9418888888888888E-2</v>
      </c>
      <c r="AM17" s="21">
        <f t="shared" si="34"/>
        <v>1.6111111111111111E-2</v>
      </c>
      <c r="AN17" s="21">
        <f t="shared" si="35"/>
        <v>-3.3077777777777775E-3</v>
      </c>
      <c r="AO17" s="25">
        <f>AM17-AM31</f>
        <v>-1.9510192132830874E-3</v>
      </c>
      <c r="AP17" s="21">
        <v>7.9189999999999996</v>
      </c>
      <c r="AQ17" s="21">
        <v>5.9029999999999996</v>
      </c>
      <c r="AR17" s="44">
        <f t="shared" si="18"/>
        <v>-2.016</v>
      </c>
      <c r="AS17" s="21">
        <f>AQ17-AQ31</f>
        <v>0.7731249999999994</v>
      </c>
      <c r="AT17" s="21">
        <f t="shared" si="36"/>
        <v>8.7988888888888891E-3</v>
      </c>
      <c r="AU17" s="21">
        <f t="shared" si="37"/>
        <v>6.5588888888888884E-3</v>
      </c>
      <c r="AV17" s="21">
        <f t="shared" si="38"/>
        <v>-2.2400000000000007E-3</v>
      </c>
      <c r="AW17" s="25">
        <f>AU17-AU31</f>
        <v>8.2832784664046977E-5</v>
      </c>
      <c r="AX17" s="21">
        <v>0.81799999999999995</v>
      </c>
      <c r="AY17" s="21">
        <v>0</v>
      </c>
      <c r="AZ17" s="44">
        <f t="shared" si="19"/>
        <v>-0.81799999999999995</v>
      </c>
      <c r="BA17" s="21">
        <f>AY17-AY31</f>
        <v>0</v>
      </c>
      <c r="BB17" s="21">
        <f t="shared" si="39"/>
        <v>9.0888888888888888E-4</v>
      </c>
      <c r="BC17" s="21">
        <f t="shared" si="40"/>
        <v>0</v>
      </c>
      <c r="BD17" s="21">
        <f t="shared" si="41"/>
        <v>-9.0888888888888888E-4</v>
      </c>
      <c r="BE17" s="25">
        <f>BC17-BC31</f>
        <v>0</v>
      </c>
      <c r="BF17" s="21">
        <v>7.3220000000000001</v>
      </c>
      <c r="BG17" s="99">
        <v>2.17</v>
      </c>
      <c r="BH17" s="44">
        <f t="shared" si="20"/>
        <v>-5.1520000000000001</v>
      </c>
      <c r="BI17" s="21">
        <f>BG17-BG31</f>
        <v>-1.0579583333333336</v>
      </c>
      <c r="BJ17" s="21">
        <f t="shared" si="42"/>
        <v>8.1355555555555556E-3</v>
      </c>
      <c r="BK17" s="21">
        <f t="shared" si="43"/>
        <v>2.4111111111111108E-3</v>
      </c>
      <c r="BL17" s="21">
        <f t="shared" si="44"/>
        <v>-5.7244444444444452E-3</v>
      </c>
      <c r="BM17" s="25">
        <f>BK17-BK31</f>
        <v>-1.6078824153826061E-3</v>
      </c>
      <c r="BN17" s="21">
        <v>13.754</v>
      </c>
      <c r="BO17" s="21">
        <v>13.494999999999999</v>
      </c>
      <c r="BP17" s="44">
        <f t="shared" si="21"/>
        <v>-0.25900000000000034</v>
      </c>
      <c r="BQ17" s="21">
        <f>BO17-BO31</f>
        <v>1.4016249999999992</v>
      </c>
      <c r="BR17" s="21">
        <f t="shared" si="45"/>
        <v>1.5282222222222221E-2</v>
      </c>
      <c r="BS17" s="21">
        <f t="shared" si="46"/>
        <v>1.4994444444444444E-2</v>
      </c>
      <c r="BT17" s="21">
        <f t="shared" si="47"/>
        <v>-2.8777777777777742E-4</v>
      </c>
      <c r="BU17" s="25">
        <f>BS17-BS31</f>
        <v>-4.4204544444130175E-4</v>
      </c>
      <c r="BV17" s="21">
        <v>21.573</v>
      </c>
      <c r="BW17" s="21">
        <v>20.288</v>
      </c>
      <c r="BX17" s="44">
        <f t="shared" si="22"/>
        <v>-1.2850000000000001</v>
      </c>
      <c r="BY17" s="21">
        <f>BW17-BW31</f>
        <v>0.42008333333333425</v>
      </c>
      <c r="BZ17" s="21">
        <f t="shared" si="48"/>
        <v>2.3970000000000002E-2</v>
      </c>
      <c r="CA17" s="21">
        <f t="shared" si="49"/>
        <v>2.2542222222222224E-2</v>
      </c>
      <c r="CB17" s="21">
        <f t="shared" si="50"/>
        <v>-1.4277777777777778E-3</v>
      </c>
      <c r="CC17" s="25">
        <f>CA17-CA31</f>
        <v>-3.4507182290194373E-3</v>
      </c>
      <c r="CD17" s="21">
        <v>24.135999999999999</v>
      </c>
      <c r="CE17" s="21">
        <v>24.363</v>
      </c>
      <c r="CF17" s="45">
        <f t="shared" si="23"/>
        <v>0.22700000000000031</v>
      </c>
      <c r="CG17" s="21">
        <f>CE17-CE31</f>
        <v>1.3520000000000003</v>
      </c>
      <c r="CH17" s="21">
        <f t="shared" si="51"/>
        <v>2.6817777777777777E-2</v>
      </c>
      <c r="CI17" s="21">
        <f t="shared" si="52"/>
        <v>2.707E-2</v>
      </c>
      <c r="CJ17" s="21">
        <f t="shared" si="53"/>
        <v>2.5222222222222312E-4</v>
      </c>
      <c r="CK17" s="25">
        <f>CI17-CI31</f>
        <v>-2.7347180803403634E-3</v>
      </c>
      <c r="CL17" s="21">
        <f t="shared" si="54"/>
        <v>169.90600000000001</v>
      </c>
      <c r="CM17" s="21">
        <f t="shared" si="55"/>
        <v>14.158833333333334</v>
      </c>
      <c r="CN17" s="21">
        <f t="shared" si="56"/>
        <v>156.12500000000003</v>
      </c>
      <c r="CO17" s="21">
        <f t="shared" si="57"/>
        <v>13.01041666666667</v>
      </c>
      <c r="CP17" s="54">
        <f t="shared" si="24"/>
        <v>-13.780999999999977</v>
      </c>
      <c r="CQ17" s="21">
        <f>CP17-CN31</f>
        <v>-159.79637499999995</v>
      </c>
      <c r="CR17" s="21">
        <f t="shared" si="58"/>
        <v>0.18878444444444445</v>
      </c>
      <c r="CS17" s="21">
        <f t="shared" si="25"/>
        <v>0.17347222222222225</v>
      </c>
      <c r="CT17" s="21">
        <f t="shared" si="59"/>
        <v>-1.5312222222222199E-2</v>
      </c>
      <c r="CU17" s="21">
        <f>CS17-CT31</f>
        <v>0.18570092542328026</v>
      </c>
      <c r="CV17" s="79">
        <f t="shared" si="60"/>
        <v>36.647163425925932</v>
      </c>
      <c r="CW17" s="102">
        <v>4</v>
      </c>
    </row>
    <row r="18" spans="1:101" s="22" customFormat="1" ht="24" customHeight="1">
      <c r="A18" s="93">
        <v>14</v>
      </c>
      <c r="B18" s="10" t="s">
        <v>94</v>
      </c>
      <c r="C18" s="186">
        <v>882.3</v>
      </c>
      <c r="D18" s="186"/>
      <c r="E18" s="93">
        <v>15.5</v>
      </c>
      <c r="F18" s="11">
        <v>15.5</v>
      </c>
      <c r="G18" s="11">
        <v>0</v>
      </c>
      <c r="H18" s="11">
        <v>15.5</v>
      </c>
      <c r="I18" s="11">
        <f t="shared" si="26"/>
        <v>0</v>
      </c>
      <c r="J18" s="21">
        <v>30.704000000000001</v>
      </c>
      <c r="K18" s="21">
        <v>30.748999999999999</v>
      </c>
      <c r="L18" s="45">
        <f t="shared" si="12"/>
        <v>4.4999999999998153E-2</v>
      </c>
      <c r="M18" s="21">
        <f>K18-K31</f>
        <v>1.9772083333333264</v>
      </c>
      <c r="N18" s="21">
        <f t="shared" si="13"/>
        <v>3.4799954663946503E-2</v>
      </c>
      <c r="O18" s="21">
        <f t="shared" si="14"/>
        <v>3.4850957724130112E-2</v>
      </c>
      <c r="P18" s="21">
        <f t="shared" si="27"/>
        <v>5.100306018360895E-5</v>
      </c>
      <c r="Q18" s="25">
        <f>O18-O31</f>
        <v>-2.6165598119496578E-3</v>
      </c>
      <c r="R18" s="21">
        <v>25.763999999999999</v>
      </c>
      <c r="S18" s="21">
        <v>26.907</v>
      </c>
      <c r="T18" s="45">
        <f t="shared" si="15"/>
        <v>1.1430000000000007</v>
      </c>
      <c r="U18" s="21">
        <f>S18-S31</f>
        <v>1.4424583333333345</v>
      </c>
      <c r="V18" s="21">
        <f t="shared" si="61"/>
        <v>2.920095205712343E-2</v>
      </c>
      <c r="W18" s="21">
        <f t="shared" si="28"/>
        <v>3.0496429785787149E-2</v>
      </c>
      <c r="X18" s="21">
        <f t="shared" si="29"/>
        <v>1.2954777286637194E-3</v>
      </c>
      <c r="Y18" s="25">
        <f>W18-W31</f>
        <v>-2.2237093045588824E-3</v>
      </c>
      <c r="Z18" s="21">
        <v>23.971</v>
      </c>
      <c r="AA18" s="21">
        <v>23.088999999999999</v>
      </c>
      <c r="AB18" s="44">
        <f t="shared" si="16"/>
        <v>-0.88200000000000145</v>
      </c>
      <c r="AC18" s="21">
        <f>AA18-AA31</f>
        <v>3.2087916666666665</v>
      </c>
      <c r="AD18" s="21">
        <f t="shared" si="30"/>
        <v>2.7168763459140884E-2</v>
      </c>
      <c r="AE18" s="21">
        <f t="shared" si="31"/>
        <v>2.6169103479542107E-2</v>
      </c>
      <c r="AF18" s="21">
        <f t="shared" si="32"/>
        <v>-9.9965997959877706E-4</v>
      </c>
      <c r="AG18" s="25">
        <f>AE18-AE31</f>
        <v>7.3062340362143458E-5</v>
      </c>
      <c r="AH18" s="21">
        <v>19.143000000000001</v>
      </c>
      <c r="AI18" s="21">
        <v>15.657</v>
      </c>
      <c r="AJ18" s="44">
        <f t="shared" si="17"/>
        <v>-3.4860000000000007</v>
      </c>
      <c r="AK18" s="21">
        <f>AI18-AI31</f>
        <v>1.6538333333333366</v>
      </c>
      <c r="AL18" s="21">
        <f t="shared" si="33"/>
        <v>2.1696701802108129E-2</v>
      </c>
      <c r="AM18" s="21">
        <f t="shared" si="34"/>
        <v>1.7745664739884395E-2</v>
      </c>
      <c r="AN18" s="21">
        <f t="shared" si="35"/>
        <v>-3.9510370622237341E-3</v>
      </c>
      <c r="AO18" s="25">
        <f>AM18-AM31</f>
        <v>-3.1646558450980355E-4</v>
      </c>
      <c r="AP18" s="21">
        <v>8.8160000000000007</v>
      </c>
      <c r="AQ18" s="21">
        <v>6.2290000000000001</v>
      </c>
      <c r="AR18" s="44">
        <f t="shared" si="18"/>
        <v>-2.5870000000000006</v>
      </c>
      <c r="AS18" s="21">
        <f>AQ18-AQ31</f>
        <v>1.0991249999999999</v>
      </c>
      <c r="AT18" s="21">
        <f t="shared" si="36"/>
        <v>9.9920661906381068E-3</v>
      </c>
      <c r="AU18" s="21">
        <f t="shared" si="37"/>
        <v>7.0599569307491792E-3</v>
      </c>
      <c r="AV18" s="21">
        <f t="shared" si="38"/>
        <v>-2.9321092598889277E-3</v>
      </c>
      <c r="AW18" s="25">
        <f>AU18-AU31</f>
        <v>5.8390082652433773E-4</v>
      </c>
      <c r="AX18" s="21">
        <v>2.16</v>
      </c>
      <c r="AY18" s="21">
        <v>0</v>
      </c>
      <c r="AZ18" s="44">
        <f t="shared" si="19"/>
        <v>-2.16</v>
      </c>
      <c r="BA18" s="21">
        <f>AY18-AY31</f>
        <v>0</v>
      </c>
      <c r="BB18" s="21">
        <f t="shared" si="39"/>
        <v>2.4481468888133289E-3</v>
      </c>
      <c r="BC18" s="21">
        <f t="shared" si="40"/>
        <v>0</v>
      </c>
      <c r="BD18" s="21">
        <f t="shared" si="41"/>
        <v>-2.4481468888133289E-3</v>
      </c>
      <c r="BE18" s="25">
        <f>BC18-BC31</f>
        <v>0</v>
      </c>
      <c r="BF18" s="21">
        <v>7.3810000000000002</v>
      </c>
      <c r="BG18" s="99">
        <v>2.6320000000000001</v>
      </c>
      <c r="BH18" s="44">
        <f t="shared" si="20"/>
        <v>-4.7490000000000006</v>
      </c>
      <c r="BI18" s="21">
        <f>BG18-BG31</f>
        <v>-0.59595833333333337</v>
      </c>
      <c r="BJ18" s="21">
        <f t="shared" si="42"/>
        <v>8.3656352714496212E-3</v>
      </c>
      <c r="BK18" s="21">
        <f t="shared" si="43"/>
        <v>2.9831123200725379E-3</v>
      </c>
      <c r="BL18" s="21">
        <f t="shared" si="44"/>
        <v>-5.3825229513770837E-3</v>
      </c>
      <c r="BM18" s="25">
        <f>BK18-BK31</f>
        <v>-1.035881206421179E-3</v>
      </c>
      <c r="BN18" s="21">
        <v>14.343</v>
      </c>
      <c r="BO18" s="21">
        <v>12.481999999999999</v>
      </c>
      <c r="BP18" s="44">
        <f t="shared" si="21"/>
        <v>-1.8610000000000007</v>
      </c>
      <c r="BQ18" s="21">
        <f>BO18-BO31</f>
        <v>0.38862499999999933</v>
      </c>
      <c r="BR18" s="21">
        <f t="shared" si="45"/>
        <v>1.6256375382522951E-2</v>
      </c>
      <c r="BS18" s="21">
        <f t="shared" si="46"/>
        <v>1.4147115493596282E-2</v>
      </c>
      <c r="BT18" s="21">
        <f t="shared" si="47"/>
        <v>-2.1092598889266689E-3</v>
      </c>
      <c r="BU18" s="25">
        <f>BS18-BS31</f>
        <v>-1.2893743952894637E-3</v>
      </c>
      <c r="BV18" s="21">
        <v>22.446999999999999</v>
      </c>
      <c r="BW18" s="21">
        <v>18.524000000000001</v>
      </c>
      <c r="BX18" s="44">
        <f t="shared" si="22"/>
        <v>-3.9229999999999983</v>
      </c>
      <c r="BY18" s="21">
        <f>BW18-BW31</f>
        <v>-1.3439166666666651</v>
      </c>
      <c r="BZ18" s="21">
        <f t="shared" si="48"/>
        <v>2.544145982092259E-2</v>
      </c>
      <c r="CA18" s="21">
        <f t="shared" si="49"/>
        <v>2.0995126374249124E-2</v>
      </c>
      <c r="CB18" s="21">
        <f t="shared" si="50"/>
        <v>-4.4463334466734658E-3</v>
      </c>
      <c r="CC18" s="25">
        <f>CA18-CA31</f>
        <v>-4.9978140769925371E-3</v>
      </c>
      <c r="CD18" s="21">
        <v>25.548999999999999</v>
      </c>
      <c r="CE18" s="21">
        <v>22.481999999999999</v>
      </c>
      <c r="CF18" s="44">
        <f t="shared" si="23"/>
        <v>-3.0670000000000002</v>
      </c>
      <c r="CG18" s="21">
        <f>CE18-CE31</f>
        <v>-0.52899999999999991</v>
      </c>
      <c r="CH18" s="21">
        <f t="shared" si="51"/>
        <v>2.8957270769579508E-2</v>
      </c>
      <c r="CI18" s="21">
        <f t="shared" si="52"/>
        <v>2.5481128867732065E-2</v>
      </c>
      <c r="CJ18" s="21">
        <f t="shared" si="53"/>
        <v>-3.4761419018474425E-3</v>
      </c>
      <c r="CK18" s="25">
        <f>CI18-CI31</f>
        <v>-4.3235892126082982E-3</v>
      </c>
      <c r="CL18" s="21">
        <f t="shared" si="54"/>
        <v>180.27800000000002</v>
      </c>
      <c r="CM18" s="21">
        <f t="shared" si="55"/>
        <v>15.023166666666668</v>
      </c>
      <c r="CN18" s="21">
        <f t="shared" si="56"/>
        <v>158.751</v>
      </c>
      <c r="CO18" s="21">
        <f t="shared" si="57"/>
        <v>13.22925</v>
      </c>
      <c r="CP18" s="54">
        <f t="shared" si="24"/>
        <v>-21.527000000000015</v>
      </c>
      <c r="CQ18" s="21">
        <f>CP18-CN31</f>
        <v>-167.54237499999999</v>
      </c>
      <c r="CR18" s="21">
        <f t="shared" si="58"/>
        <v>0.20432732630624509</v>
      </c>
      <c r="CS18" s="21">
        <f t="shared" si="25"/>
        <v>0.17992859571574296</v>
      </c>
      <c r="CT18" s="21">
        <f t="shared" si="59"/>
        <v>-2.4398730590502127E-2</v>
      </c>
      <c r="CU18" s="21">
        <f>CS18-CT31</f>
        <v>0.19215729891680097</v>
      </c>
      <c r="CV18" s="79">
        <f t="shared" si="60"/>
        <v>38.011115368922141</v>
      </c>
      <c r="CW18" s="102">
        <v>7</v>
      </c>
    </row>
    <row r="19" spans="1:101" s="22" customFormat="1" ht="15.75" customHeight="1">
      <c r="A19" s="93">
        <v>15</v>
      </c>
      <c r="B19" s="10" t="s">
        <v>14</v>
      </c>
      <c r="C19" s="186">
        <v>920.4</v>
      </c>
      <c r="D19" s="186"/>
      <c r="E19" s="93">
        <v>15</v>
      </c>
      <c r="F19" s="11">
        <v>15.5</v>
      </c>
      <c r="G19" s="11">
        <v>0</v>
      </c>
      <c r="H19" s="11">
        <v>15.5</v>
      </c>
      <c r="I19" s="11">
        <f t="shared" si="26"/>
        <v>0</v>
      </c>
      <c r="J19" s="21">
        <v>32.347999999999999</v>
      </c>
      <c r="K19" s="21">
        <v>29.893000000000001</v>
      </c>
      <c r="L19" s="44">
        <f t="shared" si="12"/>
        <v>-2.4549999999999983</v>
      </c>
      <c r="M19" s="21">
        <f>K19-K31</f>
        <v>1.1212083333333283</v>
      </c>
      <c r="N19" s="21">
        <f t="shared" si="13"/>
        <v>3.5145588874402431E-2</v>
      </c>
      <c r="O19" s="21">
        <f t="shared" si="14"/>
        <v>3.2478270317253373E-2</v>
      </c>
      <c r="P19" s="21">
        <f t="shared" si="27"/>
        <v>-2.6673185571490579E-3</v>
      </c>
      <c r="Q19" s="25">
        <f>O19-O31</f>
        <v>-4.9892472188263967E-3</v>
      </c>
      <c r="R19" s="21">
        <v>27.872</v>
      </c>
      <c r="S19" s="21">
        <v>26.556999999999999</v>
      </c>
      <c r="T19" s="44">
        <f t="shared" si="15"/>
        <v>-1.3150000000000013</v>
      </c>
      <c r="U19" s="21">
        <f>S19-S31</f>
        <v>1.0924583333333331</v>
      </c>
      <c r="V19" s="21">
        <f t="shared" si="61"/>
        <v>3.0282485875706214E-2</v>
      </c>
      <c r="W19" s="21">
        <f t="shared" si="28"/>
        <v>2.8853759235115167E-2</v>
      </c>
      <c r="X19" s="21">
        <f t="shared" si="29"/>
        <v>-1.4287266405910472E-3</v>
      </c>
      <c r="Y19" s="25">
        <f>W19-W31</f>
        <v>-3.8663798552308649E-3</v>
      </c>
      <c r="Z19" s="21">
        <v>24.582999999999998</v>
      </c>
      <c r="AA19" s="21">
        <v>22.8</v>
      </c>
      <c r="AB19" s="44">
        <f t="shared" si="16"/>
        <v>-1.7829999999999977</v>
      </c>
      <c r="AC19" s="21">
        <f>AA19-AA31</f>
        <v>2.9197916666666686</v>
      </c>
      <c r="AD19" s="21">
        <f t="shared" si="30"/>
        <v>2.6709039548022596E-2</v>
      </c>
      <c r="AE19" s="21">
        <f t="shared" si="31"/>
        <v>2.4771838331160367E-2</v>
      </c>
      <c r="AF19" s="21">
        <f t="shared" si="32"/>
        <v>-1.9372012168622291E-3</v>
      </c>
      <c r="AG19" s="25">
        <f>AE19-AE31</f>
        <v>-1.3242028080195957E-3</v>
      </c>
      <c r="AH19" s="21">
        <v>19.962</v>
      </c>
      <c r="AI19" s="21">
        <v>15.084</v>
      </c>
      <c r="AJ19" s="44">
        <f t="shared" si="17"/>
        <v>-4.8780000000000001</v>
      </c>
      <c r="AK19" s="21">
        <f>AI19-AI31</f>
        <v>1.0808333333333362</v>
      </c>
      <c r="AL19" s="21">
        <f t="shared" si="33"/>
        <v>2.1688396349413299E-2</v>
      </c>
      <c r="AM19" s="21">
        <f t="shared" si="34"/>
        <v>1.6388526727509779E-2</v>
      </c>
      <c r="AN19" s="21">
        <f t="shared" si="35"/>
        <v>-5.2998696219035205E-3</v>
      </c>
      <c r="AO19" s="25">
        <f>AM19-AM31</f>
        <v>-1.6736035968844196E-3</v>
      </c>
      <c r="AP19" s="21">
        <v>9.1539999999999999</v>
      </c>
      <c r="AQ19" s="21">
        <v>5.9269999999999996</v>
      </c>
      <c r="AR19" s="44">
        <f t="shared" si="18"/>
        <v>-3.2270000000000003</v>
      </c>
      <c r="AS19" s="21">
        <f>AQ19-AQ31</f>
        <v>0.79712499999999942</v>
      </c>
      <c r="AT19" s="21">
        <f t="shared" si="36"/>
        <v>9.9456757931334211E-3</v>
      </c>
      <c r="AU19" s="21">
        <f t="shared" si="37"/>
        <v>6.4395914819643631E-3</v>
      </c>
      <c r="AV19" s="21">
        <f t="shared" si="38"/>
        <v>-3.506084311169058E-3</v>
      </c>
      <c r="AW19" s="25">
        <f>AU19-AU31</f>
        <v>-3.6464622260478328E-5</v>
      </c>
      <c r="AX19" s="21">
        <v>2.214</v>
      </c>
      <c r="AY19" s="21">
        <v>0</v>
      </c>
      <c r="AZ19" s="44">
        <f t="shared" si="19"/>
        <v>-2.214</v>
      </c>
      <c r="BA19" s="21">
        <f>AY19-AY31</f>
        <v>0</v>
      </c>
      <c r="BB19" s="21">
        <f t="shared" si="39"/>
        <v>2.4054758800521512E-3</v>
      </c>
      <c r="BC19" s="21">
        <f t="shared" si="40"/>
        <v>0</v>
      </c>
      <c r="BD19" s="21">
        <f t="shared" si="41"/>
        <v>-2.4054758800521512E-3</v>
      </c>
      <c r="BE19" s="25">
        <f>BC19-BC31</f>
        <v>0</v>
      </c>
      <c r="BF19" s="21">
        <v>0</v>
      </c>
      <c r="BG19" s="21">
        <v>3.0409999999999999</v>
      </c>
      <c r="BH19" s="45">
        <f t="shared" si="20"/>
        <v>3.0409999999999999</v>
      </c>
      <c r="BI19" s="21">
        <f>BG19-BG31</f>
        <v>-0.18695833333333356</v>
      </c>
      <c r="BJ19" s="21">
        <f t="shared" si="42"/>
        <v>0</v>
      </c>
      <c r="BK19" s="21">
        <f t="shared" si="43"/>
        <v>3.3039982616253805E-3</v>
      </c>
      <c r="BL19" s="21">
        <f t="shared" si="44"/>
        <v>3.3039982616253805E-3</v>
      </c>
      <c r="BM19" s="25">
        <f>BK19-BK31</f>
        <v>-7.1499526486833642E-4</v>
      </c>
      <c r="BN19" s="21">
        <v>12.103999999999999</v>
      </c>
      <c r="BO19" s="21">
        <v>14.282999999999999</v>
      </c>
      <c r="BP19" s="45">
        <f t="shared" si="21"/>
        <v>2.1790000000000003</v>
      </c>
      <c r="BQ19" s="21">
        <f>BO19-BO31</f>
        <v>2.1896249999999995</v>
      </c>
      <c r="BR19" s="21">
        <f t="shared" si="45"/>
        <v>1.3150803998261625E-2</v>
      </c>
      <c r="BS19" s="21">
        <f t="shared" si="46"/>
        <v>1.5518252933507171E-2</v>
      </c>
      <c r="BT19" s="21">
        <f t="shared" si="47"/>
        <v>2.3674489352455454E-3</v>
      </c>
      <c r="BU19" s="25">
        <f>BS19-BS31</f>
        <v>8.1763044621424932E-5</v>
      </c>
      <c r="BV19" s="21">
        <v>21.401</v>
      </c>
      <c r="BW19" s="21">
        <v>21.608000000000001</v>
      </c>
      <c r="BX19" s="45">
        <f t="shared" si="22"/>
        <v>0.20700000000000074</v>
      </c>
      <c r="BY19" s="21">
        <f>BW19-BW31</f>
        <v>1.7400833333333345</v>
      </c>
      <c r="BZ19" s="21">
        <f t="shared" si="48"/>
        <v>2.3251847023033463E-2</v>
      </c>
      <c r="CA19" s="21">
        <f t="shared" si="49"/>
        <v>2.3476749239461105E-2</v>
      </c>
      <c r="CB19" s="21">
        <f t="shared" si="50"/>
        <v>2.2490221642764222E-4</v>
      </c>
      <c r="CC19" s="25">
        <f>CA19-CA31</f>
        <v>-2.5161912117805559E-3</v>
      </c>
      <c r="CD19" s="21">
        <v>24.678000000000001</v>
      </c>
      <c r="CE19" s="21">
        <v>25.475999999999999</v>
      </c>
      <c r="CF19" s="45">
        <f t="shared" si="23"/>
        <v>0.79799999999999827</v>
      </c>
      <c r="CG19" s="21">
        <f>CE19-CE31</f>
        <v>2.4649999999999999</v>
      </c>
      <c r="CH19" s="21">
        <f t="shared" si="51"/>
        <v>2.6812255541069103E-2</v>
      </c>
      <c r="CI19" s="21">
        <f t="shared" si="52"/>
        <v>2.7679269882659712E-2</v>
      </c>
      <c r="CJ19" s="21">
        <f t="shared" si="53"/>
        <v>8.6701434159060925E-4</v>
      </c>
      <c r="CK19" s="25">
        <f>CI19-CI31</f>
        <v>-2.1254481976806516E-3</v>
      </c>
      <c r="CL19" s="21">
        <f t="shared" si="54"/>
        <v>174.316</v>
      </c>
      <c r="CM19" s="21">
        <f t="shared" si="55"/>
        <v>14.526333333333334</v>
      </c>
      <c r="CN19" s="21">
        <f t="shared" si="56"/>
        <v>164.66899999999998</v>
      </c>
      <c r="CO19" s="21">
        <f t="shared" si="57"/>
        <v>13.722416666666666</v>
      </c>
      <c r="CP19" s="54">
        <f t="shared" si="24"/>
        <v>-9.6470000000000198</v>
      </c>
      <c r="CQ19" s="21">
        <f>CP19-CN31</f>
        <v>-155.662375</v>
      </c>
      <c r="CR19" s="21">
        <f t="shared" si="58"/>
        <v>0.1893915688830943</v>
      </c>
      <c r="CS19" s="21">
        <f t="shared" si="25"/>
        <v>0.1789102564102564</v>
      </c>
      <c r="CT19" s="21">
        <f t="shared" si="59"/>
        <v>-1.04813124728379E-2</v>
      </c>
      <c r="CU19" s="21">
        <f>CS19-CT31</f>
        <v>0.19113895961131441</v>
      </c>
      <c r="CV19" s="79">
        <f t="shared" si="60"/>
        <v>37.795984401709397</v>
      </c>
      <c r="CW19" s="102">
        <v>6</v>
      </c>
    </row>
    <row r="20" spans="1:101" s="22" customFormat="1" ht="17.25" customHeight="1">
      <c r="A20" s="93">
        <v>16</v>
      </c>
      <c r="B20" s="10" t="s">
        <v>18</v>
      </c>
      <c r="C20" s="186">
        <v>395.04</v>
      </c>
      <c r="D20" s="186"/>
      <c r="E20" s="93">
        <v>15.5</v>
      </c>
      <c r="F20" s="11">
        <v>15.5</v>
      </c>
      <c r="G20" s="11">
        <v>0</v>
      </c>
      <c r="H20" s="11">
        <v>15.5</v>
      </c>
      <c r="I20" s="11">
        <f t="shared" si="26"/>
        <v>0</v>
      </c>
      <c r="J20" s="21">
        <v>17.286999999999999</v>
      </c>
      <c r="K20" s="21">
        <v>16.867000000000001</v>
      </c>
      <c r="L20" s="44">
        <f t="shared" si="12"/>
        <v>-0.41999999999999815</v>
      </c>
      <c r="M20" s="21">
        <f>K20-K31</f>
        <v>-11.904791666666672</v>
      </c>
      <c r="N20" s="21">
        <f t="shared" si="13"/>
        <v>4.3760125556905623E-2</v>
      </c>
      <c r="O20" s="21">
        <f t="shared" si="14"/>
        <v>4.2696942081814501E-2</v>
      </c>
      <c r="P20" s="21">
        <f t="shared" si="27"/>
        <v>-1.0631834750911215E-3</v>
      </c>
      <c r="Q20" s="25">
        <f>O20-O31</f>
        <v>5.2294245457347316E-3</v>
      </c>
      <c r="R20" s="21">
        <v>14.696999999999999</v>
      </c>
      <c r="S20" s="21">
        <v>16.074000000000002</v>
      </c>
      <c r="T20" s="45">
        <f t="shared" si="15"/>
        <v>1.3770000000000024</v>
      </c>
      <c r="U20" s="21">
        <f>S20-S31</f>
        <v>-9.3905416666666639</v>
      </c>
      <c r="V20" s="21">
        <f t="shared" si="61"/>
        <v>3.7203827460510326E-2</v>
      </c>
      <c r="W20" s="21">
        <f t="shared" si="28"/>
        <v>4.0689550425273391E-2</v>
      </c>
      <c r="X20" s="21">
        <f t="shared" si="29"/>
        <v>3.4857229647630647E-3</v>
      </c>
      <c r="Y20" s="25">
        <f>W20-W31</f>
        <v>7.9694113349273593E-3</v>
      </c>
      <c r="Z20" s="21">
        <v>12.048</v>
      </c>
      <c r="AA20" s="21">
        <v>9.3859999999999992</v>
      </c>
      <c r="AB20" s="44">
        <f t="shared" si="16"/>
        <v>-2.6620000000000008</v>
      </c>
      <c r="AC20" s="21">
        <f>AA20-AA31</f>
        <v>-10.494208333333333</v>
      </c>
      <c r="AD20" s="21">
        <f t="shared" si="30"/>
        <v>3.0498177399756986E-2</v>
      </c>
      <c r="AE20" s="21">
        <f t="shared" si="31"/>
        <v>2.3759619279060343E-2</v>
      </c>
      <c r="AF20" s="21">
        <f t="shared" si="32"/>
        <v>-6.7385581206966423E-3</v>
      </c>
      <c r="AG20" s="25">
        <f>AE20-AE31</f>
        <v>-2.3364218601196196E-3</v>
      </c>
      <c r="AH20" s="21">
        <v>9.7590000000000003</v>
      </c>
      <c r="AI20" s="21">
        <v>7.9980000000000002</v>
      </c>
      <c r="AJ20" s="44">
        <f t="shared" si="17"/>
        <v>-1.7610000000000001</v>
      </c>
      <c r="AK20" s="21">
        <f>AI20-AI31</f>
        <v>-6.0051666666666632</v>
      </c>
      <c r="AL20" s="21">
        <f t="shared" si="33"/>
        <v>2.4703827460510329E-2</v>
      </c>
      <c r="AM20" s="21">
        <f t="shared" si="34"/>
        <v>2.0246051032806803E-2</v>
      </c>
      <c r="AN20" s="21">
        <f t="shared" si="35"/>
        <v>-4.4577764277035255E-3</v>
      </c>
      <c r="AO20" s="25">
        <f>AM20-AM31</f>
        <v>2.1839207084126053E-3</v>
      </c>
      <c r="AP20" s="21">
        <v>3.6930000000000001</v>
      </c>
      <c r="AQ20" s="21">
        <v>2.6680000000000001</v>
      </c>
      <c r="AR20" s="44">
        <f t="shared" si="18"/>
        <v>-1.0249999999999999</v>
      </c>
      <c r="AS20" s="21">
        <f>AQ20-AQ31</f>
        <v>-2.461875</v>
      </c>
      <c r="AT20" s="21">
        <f t="shared" si="36"/>
        <v>9.3484204131227214E-3</v>
      </c>
      <c r="AU20" s="21">
        <f t="shared" si="37"/>
        <v>6.7537464560550832E-3</v>
      </c>
      <c r="AV20" s="21">
        <f t="shared" si="38"/>
        <v>-2.5946739570676383E-3</v>
      </c>
      <c r="AW20" s="25">
        <f>AU20-AU31</f>
        <v>2.7769035183024173E-4</v>
      </c>
      <c r="AX20" s="21">
        <v>0.71799999999999997</v>
      </c>
      <c r="AY20" s="21">
        <v>0</v>
      </c>
      <c r="AZ20" s="44">
        <f t="shared" si="19"/>
        <v>-0.71799999999999997</v>
      </c>
      <c r="BA20" s="21">
        <f>AY20-AY31</f>
        <v>0</v>
      </c>
      <c r="BB20" s="21">
        <f t="shared" si="39"/>
        <v>1.8175374645605508E-3</v>
      </c>
      <c r="BC20" s="21">
        <f t="shared" si="40"/>
        <v>0</v>
      </c>
      <c r="BD20" s="21">
        <f t="shared" si="41"/>
        <v>-1.8175374645605508E-3</v>
      </c>
      <c r="BE20" s="25">
        <f>BC20-BC31</f>
        <v>0</v>
      </c>
      <c r="BF20" s="21">
        <v>3.51</v>
      </c>
      <c r="BG20" s="21">
        <v>1.337</v>
      </c>
      <c r="BH20" s="44">
        <f t="shared" si="20"/>
        <v>-2.173</v>
      </c>
      <c r="BI20" s="21">
        <f>BG20-BG31</f>
        <v>-1.8909583333333335</v>
      </c>
      <c r="BJ20" s="21">
        <f t="shared" si="42"/>
        <v>8.8851761846901571E-3</v>
      </c>
      <c r="BK20" s="21">
        <f t="shared" si="43"/>
        <v>3.3844673957067637E-3</v>
      </c>
      <c r="BL20" s="21">
        <f t="shared" si="44"/>
        <v>-5.5007087889833934E-3</v>
      </c>
      <c r="BM20" s="25">
        <f>BK20-BK31</f>
        <v>-6.3452613078695316E-4</v>
      </c>
      <c r="BN20" s="21">
        <v>7.1980000000000004</v>
      </c>
      <c r="BO20" s="21">
        <v>6.7889999999999997</v>
      </c>
      <c r="BP20" s="44">
        <f t="shared" si="21"/>
        <v>-0.4090000000000007</v>
      </c>
      <c r="BQ20" s="21">
        <f>BO20-BO31</f>
        <v>-5.3043750000000003</v>
      </c>
      <c r="BR20" s="21">
        <f t="shared" si="45"/>
        <v>1.8220939651680843E-2</v>
      </c>
      <c r="BS20" s="21">
        <f t="shared" si="46"/>
        <v>1.7185601458080194E-2</v>
      </c>
      <c r="BT20" s="21">
        <f t="shared" si="47"/>
        <v>-1.0353381936006496E-3</v>
      </c>
      <c r="BU20" s="25">
        <f>BS20-BS31</f>
        <v>1.7491115691944479E-3</v>
      </c>
      <c r="BV20" s="21">
        <v>12.058</v>
      </c>
      <c r="BW20" s="21">
        <v>12.218999999999999</v>
      </c>
      <c r="BX20" s="45">
        <f t="shared" si="22"/>
        <v>0.16099999999999959</v>
      </c>
      <c r="BY20" s="21">
        <f>BW20-BW31</f>
        <v>-7.6489166666666666</v>
      </c>
      <c r="BZ20" s="21">
        <f t="shared" si="48"/>
        <v>3.052349129202106E-2</v>
      </c>
      <c r="CA20" s="21">
        <f t="shared" si="49"/>
        <v>3.0931044957472658E-2</v>
      </c>
      <c r="CB20" s="21">
        <f t="shared" si="50"/>
        <v>4.0755366545159807E-4</v>
      </c>
      <c r="CC20" s="25">
        <f>CA20-CA31</f>
        <v>4.9381045062309968E-3</v>
      </c>
      <c r="CD20" s="21">
        <v>12.548999999999999</v>
      </c>
      <c r="CE20" s="21">
        <v>12.718999999999999</v>
      </c>
      <c r="CF20" s="45">
        <f t="shared" si="23"/>
        <v>0.16999999999999993</v>
      </c>
      <c r="CG20" s="21">
        <f>CE20-CE31</f>
        <v>-10.292</v>
      </c>
      <c r="CH20" s="21">
        <f t="shared" si="51"/>
        <v>3.1766403402187116E-2</v>
      </c>
      <c r="CI20" s="21">
        <f t="shared" si="52"/>
        <v>3.2196739570676383E-2</v>
      </c>
      <c r="CJ20" s="21">
        <f t="shared" si="53"/>
        <v>4.3033616848926759E-4</v>
      </c>
      <c r="CK20" s="25">
        <f>CI20-CI31</f>
        <v>2.3920214903360194E-3</v>
      </c>
      <c r="CL20" s="21">
        <f t="shared" si="54"/>
        <v>93.516999999999996</v>
      </c>
      <c r="CM20" s="21">
        <f>CL20/4</f>
        <v>23.379249999999999</v>
      </c>
      <c r="CN20" s="21">
        <f t="shared" si="56"/>
        <v>86.056999999999988</v>
      </c>
      <c r="CO20" s="21">
        <f t="shared" si="57"/>
        <v>7.1714166666666657</v>
      </c>
      <c r="CP20" s="54">
        <f t="shared" si="24"/>
        <v>-7.460000000000008</v>
      </c>
      <c r="CQ20" s="21"/>
      <c r="CR20" s="21">
        <f t="shared" si="58"/>
        <v>0.23672792628594572</v>
      </c>
      <c r="CS20" s="21">
        <f t="shared" si="25"/>
        <v>0.21784376265694608</v>
      </c>
      <c r="CT20" s="21">
        <f t="shared" si="59"/>
        <v>-1.888416362899964E-2</v>
      </c>
      <c r="CU20" s="21">
        <f>CS20-CT31</f>
        <v>0.23007246585800409</v>
      </c>
      <c r="CV20" s="79">
        <f t="shared" si="60"/>
        <v>46.020947153030903</v>
      </c>
      <c r="CW20" s="102">
        <v>23</v>
      </c>
    </row>
    <row r="21" spans="1:101" s="22" customFormat="1" ht="22.5" customHeight="1">
      <c r="A21" s="93">
        <v>17</v>
      </c>
      <c r="B21" s="10" t="s">
        <v>92</v>
      </c>
      <c r="C21" s="195">
        <v>858.22</v>
      </c>
      <c r="D21" s="195"/>
      <c r="E21" s="93">
        <v>20.3</v>
      </c>
      <c r="F21" s="11">
        <v>22.18</v>
      </c>
      <c r="G21" s="11">
        <v>0.38</v>
      </c>
      <c r="H21" s="11">
        <v>21</v>
      </c>
      <c r="I21" s="11">
        <f t="shared" si="26"/>
        <v>-1.1799999999999997</v>
      </c>
      <c r="J21" s="21">
        <v>28.96</v>
      </c>
      <c r="K21" s="21">
        <v>35.090000000000003</v>
      </c>
      <c r="L21" s="45">
        <f t="shared" si="12"/>
        <v>6.1300000000000026</v>
      </c>
      <c r="M21" s="21">
        <f>K21-K31</f>
        <v>6.318208333333331</v>
      </c>
      <c r="N21" s="21">
        <f t="shared" si="13"/>
        <v>3.3744261378201391E-2</v>
      </c>
      <c r="O21" s="21">
        <f t="shared" si="14"/>
        <v>4.0886952063573442E-2</v>
      </c>
      <c r="P21" s="21">
        <f t="shared" si="27"/>
        <v>7.1426906853720509E-3</v>
      </c>
      <c r="Q21" s="25">
        <f>O21-O31</f>
        <v>3.4194345274936727E-3</v>
      </c>
      <c r="R21" s="21">
        <v>27.88</v>
      </c>
      <c r="S21" s="21">
        <v>33.46</v>
      </c>
      <c r="T21" s="45">
        <f t="shared" si="15"/>
        <v>5.5800000000000018</v>
      </c>
      <c r="U21" s="21">
        <f>S21-S31</f>
        <v>7.9954583333333353</v>
      </c>
      <c r="V21" s="21">
        <f t="shared" si="61"/>
        <v>3.2485842790892776E-2</v>
      </c>
      <c r="W21" s="21">
        <f t="shared" si="28"/>
        <v>3.8987672158653959E-2</v>
      </c>
      <c r="X21" s="21">
        <f t="shared" si="29"/>
        <v>6.5018293677611833E-3</v>
      </c>
      <c r="Y21" s="25">
        <f>W21-W31</f>
        <v>6.2675330683079275E-3</v>
      </c>
      <c r="Z21" s="21">
        <v>24.37</v>
      </c>
      <c r="AA21" s="21">
        <v>19.760000000000002</v>
      </c>
      <c r="AB21" s="44">
        <f t="shared" si="16"/>
        <v>-4.6099999999999994</v>
      </c>
      <c r="AC21" s="21">
        <f>AA21-AA31</f>
        <v>-0.12020833333333059</v>
      </c>
      <c r="AD21" s="21">
        <f t="shared" si="30"/>
        <v>2.8395982382139778E-2</v>
      </c>
      <c r="AE21" s="21">
        <f t="shared" si="31"/>
        <v>2.3024399338165042E-2</v>
      </c>
      <c r="AF21" s="21">
        <f t="shared" si="32"/>
        <v>-5.3715830439747363E-3</v>
      </c>
      <c r="AG21" s="25">
        <f>AE21-AE31</f>
        <v>-3.071641801014921E-3</v>
      </c>
      <c r="AH21" s="21">
        <v>21.23</v>
      </c>
      <c r="AI21" s="21">
        <v>16.170000000000002</v>
      </c>
      <c r="AJ21" s="44">
        <f t="shared" si="17"/>
        <v>-5.0599999999999987</v>
      </c>
      <c r="AK21" s="21">
        <f>AI21-AI31</f>
        <v>2.1668333333333383</v>
      </c>
      <c r="AL21" s="21">
        <f t="shared" si="33"/>
        <v>2.4737246859779544E-2</v>
      </c>
      <c r="AM21" s="21">
        <f t="shared" si="34"/>
        <v>1.8841322737759549E-2</v>
      </c>
      <c r="AN21" s="21">
        <f t="shared" si="35"/>
        <v>-5.8959241220199951E-3</v>
      </c>
      <c r="AO21" s="25">
        <f>AM21-AM31</f>
        <v>7.7919241336535036E-4</v>
      </c>
      <c r="AP21" s="21">
        <v>8.6</v>
      </c>
      <c r="AQ21" s="21">
        <v>6.32</v>
      </c>
      <c r="AR21" s="44">
        <f t="shared" si="18"/>
        <v>-2.2799999999999994</v>
      </c>
      <c r="AS21" s="21">
        <f>AQ21-AQ31</f>
        <v>1.1901250000000001</v>
      </c>
      <c r="AT21" s="21">
        <f t="shared" si="36"/>
        <v>1.0020740602642679E-2</v>
      </c>
      <c r="AU21" s="21">
        <f t="shared" si="37"/>
        <v>7.3640791405467131E-3</v>
      </c>
      <c r="AV21" s="21">
        <f t="shared" si="38"/>
        <v>-2.6566614620959659E-3</v>
      </c>
      <c r="AW21" s="25">
        <f>AU21-AU31</f>
        <v>8.8802303632187166E-4</v>
      </c>
      <c r="AX21" s="21">
        <v>0</v>
      </c>
      <c r="AY21" s="21">
        <v>0</v>
      </c>
      <c r="AZ21" s="44">
        <f t="shared" si="19"/>
        <v>0</v>
      </c>
      <c r="BA21" s="21">
        <f>AY21-AY31</f>
        <v>0</v>
      </c>
      <c r="BB21" s="21">
        <f t="shared" si="39"/>
        <v>0</v>
      </c>
      <c r="BC21" s="21">
        <f t="shared" si="40"/>
        <v>0</v>
      </c>
      <c r="BD21" s="21">
        <f t="shared" si="41"/>
        <v>0</v>
      </c>
      <c r="BE21" s="25">
        <f>BC21-BC31</f>
        <v>0</v>
      </c>
      <c r="BF21" s="21">
        <v>6.4950000000000001</v>
      </c>
      <c r="BG21" s="36">
        <v>5.2679999999999998</v>
      </c>
      <c r="BH21" s="44">
        <f t="shared" si="20"/>
        <v>-1.2270000000000003</v>
      </c>
      <c r="BI21" s="21">
        <f>BG21-BG31</f>
        <v>2.0400416666666663</v>
      </c>
      <c r="BJ21" s="21">
        <f t="shared" si="42"/>
        <v>7.5679895597865346E-3</v>
      </c>
      <c r="BK21" s="21">
        <f t="shared" si="43"/>
        <v>6.1382862203164688E-3</v>
      </c>
      <c r="BL21" s="21">
        <f t="shared" si="44"/>
        <v>-1.4297033394700658E-3</v>
      </c>
      <c r="BM21" s="25">
        <f>BK21-BK31</f>
        <v>2.1192926938227519E-3</v>
      </c>
      <c r="BN21" s="21">
        <v>13.62</v>
      </c>
      <c r="BO21" s="21">
        <v>13.07</v>
      </c>
      <c r="BP21" s="44">
        <f t="shared" si="21"/>
        <v>-0.54999999999999893</v>
      </c>
      <c r="BQ21" s="21">
        <f>BO21-BO31</f>
        <v>0.9766250000000003</v>
      </c>
      <c r="BR21" s="21">
        <f t="shared" si="45"/>
        <v>1.5870056628836428E-2</v>
      </c>
      <c r="BS21" s="21">
        <f t="shared" si="46"/>
        <v>1.522919531122556E-2</v>
      </c>
      <c r="BT21" s="21">
        <f t="shared" si="47"/>
        <v>-6.4086131761086768E-4</v>
      </c>
      <c r="BU21" s="25">
        <f>BS21-BS31</f>
        <v>-2.0729457766018554E-4</v>
      </c>
      <c r="BV21" s="21">
        <v>23.67</v>
      </c>
      <c r="BW21" s="21">
        <v>21.85</v>
      </c>
      <c r="BX21" s="44">
        <f t="shared" si="22"/>
        <v>-1.8200000000000003</v>
      </c>
      <c r="BY21" s="21">
        <f>BW21-BW31</f>
        <v>1.9820833333333354</v>
      </c>
      <c r="BZ21" s="21">
        <f t="shared" si="48"/>
        <v>2.7580340705180492E-2</v>
      </c>
      <c r="CA21" s="21">
        <f t="shared" si="49"/>
        <v>2.5459672345086341E-2</v>
      </c>
      <c r="CB21" s="21">
        <f t="shared" si="50"/>
        <v>-2.1206683600941516E-3</v>
      </c>
      <c r="CC21" s="25">
        <f>CA21-CA31</f>
        <v>-5.3326810615532058E-4</v>
      </c>
      <c r="CD21" s="21">
        <v>26.05</v>
      </c>
      <c r="CE21" s="21">
        <v>26.42</v>
      </c>
      <c r="CF21" s="45">
        <f t="shared" si="23"/>
        <v>0.37000000000000099</v>
      </c>
      <c r="CG21" s="21">
        <f>CE21-CE31</f>
        <v>3.4090000000000025</v>
      </c>
      <c r="CH21" s="21">
        <f t="shared" si="51"/>
        <v>3.0353522406842068E-2</v>
      </c>
      <c r="CI21" s="21">
        <f t="shared" si="52"/>
        <v>3.0784647293234838E-2</v>
      </c>
      <c r="CJ21" s="21">
        <f t="shared" si="53"/>
        <v>4.3112488639276969E-4</v>
      </c>
      <c r="CK21" s="25">
        <f>CI21-CI31</f>
        <v>9.7992921289447379E-4</v>
      </c>
      <c r="CL21" s="21">
        <f t="shared" si="54"/>
        <v>180.875</v>
      </c>
      <c r="CM21" s="21">
        <f t="shared" si="55"/>
        <v>15.072916666666666</v>
      </c>
      <c r="CN21" s="21">
        <f t="shared" si="56"/>
        <v>177.40800000000002</v>
      </c>
      <c r="CO21" s="21">
        <f t="shared" si="57"/>
        <v>14.784000000000001</v>
      </c>
      <c r="CP21" s="54">
        <f t="shared" si="24"/>
        <v>-3.4669999999999845</v>
      </c>
      <c r="CQ21" s="21">
        <f>CP21-CN31</f>
        <v>-149.48237499999996</v>
      </c>
      <c r="CR21" s="21">
        <f t="shared" si="58"/>
        <v>0.21075598331430168</v>
      </c>
      <c r="CS21" s="21">
        <f t="shared" si="25"/>
        <v>0.20671622660856193</v>
      </c>
      <c r="CT21" s="21">
        <f t="shared" si="59"/>
        <v>-4.0397567057397499E-3</v>
      </c>
      <c r="CU21" s="21">
        <f>CS21-CT31</f>
        <v>0.21894492980961994</v>
      </c>
      <c r="CV21" s="79">
        <f t="shared" si="60"/>
        <v>43.670180979236093</v>
      </c>
      <c r="CW21" s="102">
        <v>17</v>
      </c>
    </row>
    <row r="22" spans="1:101" s="22" customFormat="1" ht="15.75" customHeight="1">
      <c r="A22" s="93">
        <v>18</v>
      </c>
      <c r="B22" s="10" t="s">
        <v>9</v>
      </c>
      <c r="C22" s="186">
        <v>342.5</v>
      </c>
      <c r="D22" s="186"/>
      <c r="E22" s="93">
        <v>18.5</v>
      </c>
      <c r="F22" s="11">
        <v>20.02</v>
      </c>
      <c r="G22" s="11">
        <v>0.62</v>
      </c>
      <c r="H22" s="11"/>
      <c r="I22" s="11">
        <f t="shared" si="26"/>
        <v>-20.02</v>
      </c>
      <c r="J22" s="21">
        <v>11.324999999999999</v>
      </c>
      <c r="K22" s="21">
        <v>12.984999999999999</v>
      </c>
      <c r="L22" s="45">
        <f t="shared" si="12"/>
        <v>1.6600000000000001</v>
      </c>
      <c r="M22" s="21">
        <f>K22-K31</f>
        <v>-15.786791666666673</v>
      </c>
      <c r="N22" s="21">
        <f t="shared" si="13"/>
        <v>3.3065693430656934E-2</v>
      </c>
      <c r="O22" s="21">
        <f t="shared" si="14"/>
        <v>3.7912408759124085E-2</v>
      </c>
      <c r="P22" s="21">
        <f t="shared" si="27"/>
        <v>4.8467153284671508E-3</v>
      </c>
      <c r="Q22" s="25">
        <f>O22-O31</f>
        <v>4.44891223044315E-4</v>
      </c>
      <c r="R22" s="21">
        <v>10.050000000000001</v>
      </c>
      <c r="S22" s="21">
        <v>11.843999999999999</v>
      </c>
      <c r="T22" s="45">
        <f t="shared" si="15"/>
        <v>1.7939999999999987</v>
      </c>
      <c r="U22" s="21">
        <f>S22-S31</f>
        <v>-13.620541666666666</v>
      </c>
      <c r="V22" s="21">
        <f t="shared" si="61"/>
        <v>2.9343065693430658E-2</v>
      </c>
      <c r="W22" s="21">
        <f t="shared" si="28"/>
        <v>3.4581021897810219E-2</v>
      </c>
      <c r="X22" s="21">
        <f t="shared" si="29"/>
        <v>5.2379562043795604E-3</v>
      </c>
      <c r="Y22" s="25">
        <f>W22-W31</f>
        <v>1.860882807464187E-3</v>
      </c>
      <c r="Z22" s="21">
        <v>8.9250000000000007</v>
      </c>
      <c r="AA22" s="21">
        <v>7.0259999999999998</v>
      </c>
      <c r="AB22" s="44">
        <f t="shared" si="16"/>
        <v>-1.8990000000000009</v>
      </c>
      <c r="AC22" s="21">
        <f>AA22-AA31</f>
        <v>-12.854208333333332</v>
      </c>
      <c r="AD22" s="21">
        <f t="shared" si="30"/>
        <v>2.6058394160583944E-2</v>
      </c>
      <c r="AE22" s="21">
        <f t="shared" si="31"/>
        <v>2.0513868613138687E-2</v>
      </c>
      <c r="AF22" s="21">
        <f t="shared" si="32"/>
        <v>-5.5445255474452573E-3</v>
      </c>
      <c r="AG22" s="25">
        <f>AE22-AE31</f>
        <v>-5.5821725260412763E-3</v>
      </c>
      <c r="AH22" s="21">
        <v>6.9880000000000004</v>
      </c>
      <c r="AI22" s="21">
        <v>5.4560000000000004</v>
      </c>
      <c r="AJ22" s="44">
        <f t="shared" si="17"/>
        <v>-1.532</v>
      </c>
      <c r="AK22" s="21">
        <f>AI22-AI31</f>
        <v>-8.5471666666666621</v>
      </c>
      <c r="AL22" s="21">
        <f t="shared" si="33"/>
        <v>2.04029197080292E-2</v>
      </c>
      <c r="AM22" s="21">
        <f t="shared" si="34"/>
        <v>1.5929927007299272E-2</v>
      </c>
      <c r="AN22" s="21">
        <f t="shared" si="35"/>
        <v>-4.4729927007299275E-3</v>
      </c>
      <c r="AO22" s="25">
        <f>AM22-AM31</f>
        <v>-2.1322033170949259E-3</v>
      </c>
      <c r="AP22" s="21">
        <v>1.3220000000000001</v>
      </c>
      <c r="AQ22" s="21">
        <v>0.04</v>
      </c>
      <c r="AR22" s="44">
        <f t="shared" si="18"/>
        <v>-1.282</v>
      </c>
      <c r="AS22" s="21">
        <f>AQ22-AQ31</f>
        <v>-5.0898750000000001</v>
      </c>
      <c r="AT22" s="21">
        <f t="shared" si="36"/>
        <v>3.8598540145985405E-3</v>
      </c>
      <c r="AU22" s="21">
        <f t="shared" si="37"/>
        <v>1.1678832116788322E-4</v>
      </c>
      <c r="AV22" s="21">
        <f t="shared" si="38"/>
        <v>-3.7430656934306574E-3</v>
      </c>
      <c r="AW22" s="25">
        <f>AU22-AU31</f>
        <v>-6.3592677830569579E-3</v>
      </c>
      <c r="AX22" s="21">
        <v>0.69399999999999995</v>
      </c>
      <c r="AY22" s="21">
        <v>0</v>
      </c>
      <c r="AZ22" s="44">
        <f t="shared" si="19"/>
        <v>-0.69399999999999995</v>
      </c>
      <c r="BA22" s="21">
        <f>AY22-AY31</f>
        <v>0</v>
      </c>
      <c r="BB22" s="21">
        <f t="shared" si="39"/>
        <v>2.0262773722627735E-3</v>
      </c>
      <c r="BC22" s="21">
        <f t="shared" si="40"/>
        <v>0</v>
      </c>
      <c r="BD22" s="21">
        <f t="shared" si="41"/>
        <v>-2.0262773722627735E-3</v>
      </c>
      <c r="BE22" s="25">
        <f>BC22-BC31</f>
        <v>0</v>
      </c>
      <c r="BF22" s="21">
        <v>0.24</v>
      </c>
      <c r="BG22" s="21">
        <v>2.1999999999999999E-2</v>
      </c>
      <c r="BH22" s="44">
        <f t="shared" si="20"/>
        <v>-0.218</v>
      </c>
      <c r="BI22" s="21">
        <f>BG22-BG31</f>
        <v>-3.2059583333333337</v>
      </c>
      <c r="BJ22" s="21">
        <f t="shared" si="42"/>
        <v>7.0072992700729924E-4</v>
      </c>
      <c r="BK22" s="21">
        <f t="shared" si="43"/>
        <v>6.4233576642335762E-5</v>
      </c>
      <c r="BL22" s="21">
        <f t="shared" si="44"/>
        <v>-6.3649635036496345E-4</v>
      </c>
      <c r="BM22" s="25">
        <f>BK22-BK31</f>
        <v>-3.9547599498513811E-3</v>
      </c>
      <c r="BN22" s="21">
        <v>4.3</v>
      </c>
      <c r="BO22" s="21">
        <v>3.3130000000000002</v>
      </c>
      <c r="BP22" s="44">
        <f t="shared" si="21"/>
        <v>-0.98699999999999966</v>
      </c>
      <c r="BQ22" s="21">
        <f>BO22-BO31</f>
        <v>-8.7803749999999994</v>
      </c>
      <c r="BR22" s="21">
        <f t="shared" si="45"/>
        <v>1.2554744525547445E-2</v>
      </c>
      <c r="BS22" s="21">
        <f t="shared" si="46"/>
        <v>9.6729927007299273E-3</v>
      </c>
      <c r="BT22" s="21">
        <f t="shared" si="47"/>
        <v>-2.8817518248175182E-3</v>
      </c>
      <c r="BU22" s="25">
        <f>BS22-BS31</f>
        <v>-5.7634971881558184E-3</v>
      </c>
      <c r="BV22" s="21">
        <v>9.2799999999999994</v>
      </c>
      <c r="BW22" s="21">
        <v>8.9410000000000007</v>
      </c>
      <c r="BX22" s="44">
        <f t="shared" si="22"/>
        <v>-0.33899999999999864</v>
      </c>
      <c r="BY22" s="21">
        <f>BW22-BW31</f>
        <v>-10.926916666666665</v>
      </c>
      <c r="BZ22" s="21">
        <f t="shared" si="48"/>
        <v>2.7094890510948905E-2</v>
      </c>
      <c r="CA22" s="21">
        <f t="shared" si="49"/>
        <v>2.6105109489051096E-2</v>
      </c>
      <c r="CB22" s="21">
        <f t="shared" si="50"/>
        <v>-9.8978102189780856E-4</v>
      </c>
      <c r="CC22" s="25">
        <f>CA22-CA31</f>
        <v>1.1216903780943491E-4</v>
      </c>
      <c r="CD22" s="21">
        <v>9.5679999999999996</v>
      </c>
      <c r="CE22" s="21">
        <v>9.6969999999999992</v>
      </c>
      <c r="CF22" s="45">
        <f t="shared" si="23"/>
        <v>0.12899999999999956</v>
      </c>
      <c r="CG22" s="21">
        <f>CE22-CE31</f>
        <v>-13.314</v>
      </c>
      <c r="CH22" s="21">
        <f t="shared" si="51"/>
        <v>2.7935766423357662E-2</v>
      </c>
      <c r="CI22" s="21">
        <f t="shared" si="52"/>
        <v>2.8312408759124084E-2</v>
      </c>
      <c r="CJ22" s="21">
        <f t="shared" si="53"/>
        <v>3.7664233576642156E-4</v>
      </c>
      <c r="CK22" s="25">
        <f>CI22-CI31</f>
        <v>-1.49230932121628E-3</v>
      </c>
      <c r="CL22" s="21">
        <f t="shared" si="54"/>
        <v>62.692000000000007</v>
      </c>
      <c r="CM22" s="21">
        <f>CL22/4</f>
        <v>15.673000000000002</v>
      </c>
      <c r="CN22" s="21">
        <f t="shared" si="56"/>
        <v>59.323999999999998</v>
      </c>
      <c r="CO22" s="21">
        <f t="shared" si="57"/>
        <v>4.9436666666666662</v>
      </c>
      <c r="CP22" s="54">
        <f t="shared" si="24"/>
        <v>-3.3680000000000092</v>
      </c>
      <c r="CQ22" s="21"/>
      <c r="CR22" s="21">
        <f t="shared" si="58"/>
        <v>0.18304233576642337</v>
      </c>
      <c r="CS22" s="21">
        <f t="shared" si="25"/>
        <v>0.17320875912408759</v>
      </c>
      <c r="CT22" s="21">
        <f t="shared" si="59"/>
        <v>-9.8335766423357784E-3</v>
      </c>
      <c r="CU22" s="21">
        <f>CS22-CT31</f>
        <v>0.1854374623251456</v>
      </c>
      <c r="CV22" s="79">
        <f t="shared" si="60"/>
        <v>36.591505090024334</v>
      </c>
      <c r="CW22" s="102">
        <v>3</v>
      </c>
    </row>
    <row r="23" spans="1:101" s="22" customFormat="1" ht="17.25" customHeight="1">
      <c r="A23" s="93">
        <v>19</v>
      </c>
      <c r="B23" s="10" t="s">
        <v>29</v>
      </c>
      <c r="C23" s="186">
        <v>632.5</v>
      </c>
      <c r="D23" s="186"/>
      <c r="E23" s="93">
        <v>16</v>
      </c>
      <c r="F23" s="11">
        <v>16.57</v>
      </c>
      <c r="G23" s="11">
        <v>0.56999999999999995</v>
      </c>
      <c r="H23" s="11">
        <v>16.57</v>
      </c>
      <c r="I23" s="11">
        <f t="shared" si="26"/>
        <v>0</v>
      </c>
      <c r="J23" s="21">
        <v>23.591000000000001</v>
      </c>
      <c r="K23" s="21">
        <v>25.201000000000001</v>
      </c>
      <c r="L23" s="45">
        <f t="shared" si="12"/>
        <v>1.6099999999999994</v>
      </c>
      <c r="M23" s="21">
        <f>K23-K31</f>
        <v>-3.5707916666666719</v>
      </c>
      <c r="N23" s="21">
        <f t="shared" si="13"/>
        <v>3.7298023715415018E-2</v>
      </c>
      <c r="O23" s="21">
        <f t="shared" si="14"/>
        <v>3.9843478260869564E-2</v>
      </c>
      <c r="P23" s="21">
        <f t="shared" si="27"/>
        <v>2.5454545454545452E-3</v>
      </c>
      <c r="Q23" s="25">
        <f>O23-O31</f>
        <v>2.375960724789794E-3</v>
      </c>
      <c r="R23" s="21">
        <v>19.571999999999999</v>
      </c>
      <c r="S23" s="21">
        <v>23.398</v>
      </c>
      <c r="T23" s="45">
        <f t="shared" si="15"/>
        <v>3.8260000000000005</v>
      </c>
      <c r="U23" s="21">
        <f>S23-S31</f>
        <v>-2.0665416666666658</v>
      </c>
      <c r="V23" s="21">
        <f t="shared" si="61"/>
        <v>3.094387351778656E-2</v>
      </c>
      <c r="W23" s="21">
        <f t="shared" si="28"/>
        <v>3.699288537549407E-2</v>
      </c>
      <c r="X23" s="21">
        <f t="shared" si="29"/>
        <v>6.0490118577075092E-3</v>
      </c>
      <c r="Y23" s="25">
        <f>W23-W31</f>
        <v>4.272746285148038E-3</v>
      </c>
      <c r="Z23" s="21">
        <v>17.379000000000001</v>
      </c>
      <c r="AA23" s="21">
        <v>13.725</v>
      </c>
      <c r="AB23" s="44">
        <f t="shared" si="16"/>
        <v>-3.6540000000000017</v>
      </c>
      <c r="AC23" s="21">
        <f>AA23-AA31</f>
        <v>-6.1552083333333325</v>
      </c>
      <c r="AD23" s="21">
        <f t="shared" si="30"/>
        <v>2.7476679841897236E-2</v>
      </c>
      <c r="AE23" s="21">
        <f t="shared" si="31"/>
        <v>2.1699604743083002E-2</v>
      </c>
      <c r="AF23" s="21">
        <f t="shared" si="32"/>
        <v>-5.7770750988142341E-3</v>
      </c>
      <c r="AG23" s="25">
        <f>AE23-AE31</f>
        <v>-4.3964363960969609E-3</v>
      </c>
      <c r="AH23" s="21">
        <v>14.721</v>
      </c>
      <c r="AI23" s="21">
        <v>10.911</v>
      </c>
      <c r="AJ23" s="44">
        <f t="shared" si="17"/>
        <v>-3.8100000000000005</v>
      </c>
      <c r="AK23" s="21">
        <f>AI23-AI31</f>
        <v>-3.0921666666666638</v>
      </c>
      <c r="AL23" s="21">
        <f t="shared" si="33"/>
        <v>2.3274308300395258E-2</v>
      </c>
      <c r="AM23" s="21">
        <f t="shared" si="34"/>
        <v>1.7250592885375494E-2</v>
      </c>
      <c r="AN23" s="21">
        <f t="shared" si="35"/>
        <v>-6.023715415019764E-3</v>
      </c>
      <c r="AO23" s="25">
        <f>AM23-AM31</f>
        <v>-8.115374390187044E-4</v>
      </c>
      <c r="AP23" s="21">
        <v>4.0830000000000002</v>
      </c>
      <c r="AQ23" s="21">
        <v>0.46700000000000003</v>
      </c>
      <c r="AR23" s="44">
        <f t="shared" si="18"/>
        <v>-3.6160000000000001</v>
      </c>
      <c r="AS23" s="21">
        <f>AQ23-AQ31</f>
        <v>-4.6628750000000005</v>
      </c>
      <c r="AT23" s="21">
        <f t="shared" si="36"/>
        <v>6.4553359683794474E-3</v>
      </c>
      <c r="AU23" s="21">
        <f t="shared" si="37"/>
        <v>7.383399209486166E-4</v>
      </c>
      <c r="AV23" s="21">
        <f t="shared" si="38"/>
        <v>-5.7169960474308303E-3</v>
      </c>
      <c r="AW23" s="25">
        <f>AU23-AU31</f>
        <v>-5.7377161832762244E-3</v>
      </c>
      <c r="AX23" s="21">
        <v>1.8360000000000001</v>
      </c>
      <c r="AY23" s="21">
        <v>0</v>
      </c>
      <c r="AZ23" s="44">
        <f t="shared" si="19"/>
        <v>-1.8360000000000001</v>
      </c>
      <c r="BA23" s="21">
        <f>AY23-AY31</f>
        <v>0</v>
      </c>
      <c r="BB23" s="21">
        <f t="shared" si="39"/>
        <v>2.9027667984189726E-3</v>
      </c>
      <c r="BC23" s="21">
        <f t="shared" si="40"/>
        <v>0</v>
      </c>
      <c r="BD23" s="21">
        <f t="shared" si="41"/>
        <v>-2.9027667984189726E-3</v>
      </c>
      <c r="BE23" s="25">
        <f>BC23-BC31</f>
        <v>0</v>
      </c>
      <c r="BF23" s="21">
        <v>1.841</v>
      </c>
      <c r="BG23" s="21">
        <v>8.8999999999999996E-2</v>
      </c>
      <c r="BH23" s="44">
        <f t="shared" si="20"/>
        <v>-1.752</v>
      </c>
      <c r="BI23" s="21">
        <f>BG23-BG31</f>
        <v>-3.1389583333333335</v>
      </c>
      <c r="BJ23" s="21">
        <f t="shared" si="42"/>
        <v>2.9106719367588932E-3</v>
      </c>
      <c r="BK23" s="21">
        <f t="shared" si="43"/>
        <v>1.4071146245059289E-4</v>
      </c>
      <c r="BL23" s="21">
        <f t="shared" si="44"/>
        <v>-2.7699604743083002E-3</v>
      </c>
      <c r="BM23" s="25">
        <f>BK23-BK31</f>
        <v>-3.8782820640431239E-3</v>
      </c>
      <c r="BN23" s="21">
        <v>8.9770000000000003</v>
      </c>
      <c r="BO23" s="21">
        <v>6.1769999999999996</v>
      </c>
      <c r="BP23" s="44">
        <f t="shared" si="21"/>
        <v>-2.8000000000000007</v>
      </c>
      <c r="BQ23" s="21">
        <f>BO23-BO31</f>
        <v>-5.9163750000000004</v>
      </c>
      <c r="BR23" s="21">
        <f t="shared" si="45"/>
        <v>1.4192885375494072E-2</v>
      </c>
      <c r="BS23" s="21">
        <f t="shared" si="46"/>
        <v>9.7660079051383394E-3</v>
      </c>
      <c r="BT23" s="21">
        <f t="shared" si="47"/>
        <v>-4.4268774703557327E-3</v>
      </c>
      <c r="BU23" s="25" t="b">
        <f>T21=BS23-BS31</f>
        <v>0</v>
      </c>
      <c r="BV23" s="21">
        <v>16.949000000000002</v>
      </c>
      <c r="BW23" s="21">
        <v>17.145</v>
      </c>
      <c r="BX23" s="45">
        <f t="shared" si="22"/>
        <v>0.19599999999999795</v>
      </c>
      <c r="BY23" s="21">
        <f>BW23-BW31</f>
        <v>-2.7229166666666664</v>
      </c>
      <c r="BZ23" s="21">
        <f t="shared" si="48"/>
        <v>2.6796837944664035E-2</v>
      </c>
      <c r="CA23" s="21">
        <f t="shared" si="49"/>
        <v>2.7106719367588933E-2</v>
      </c>
      <c r="CB23" s="21">
        <f t="shared" si="50"/>
        <v>3.0988142292489793E-4</v>
      </c>
      <c r="CC23" s="25">
        <f>CA23-CA31</f>
        <v>1.1137789163472717E-3</v>
      </c>
      <c r="CD23" s="21">
        <v>18.359000000000002</v>
      </c>
      <c r="CE23" s="21">
        <v>18.561</v>
      </c>
      <c r="CF23" s="45">
        <f t="shared" si="23"/>
        <v>0.20199999999999818</v>
      </c>
      <c r="CG23" s="21">
        <f>CE23-CE31</f>
        <v>-4.4499999999999993</v>
      </c>
      <c r="CH23" s="21">
        <f t="shared" si="51"/>
        <v>2.9026086956521743E-2</v>
      </c>
      <c r="CI23" s="21">
        <f t="shared" si="52"/>
        <v>2.9345454545454546E-2</v>
      </c>
      <c r="CJ23" s="21">
        <f t="shared" si="53"/>
        <v>3.1936758893280279E-4</v>
      </c>
      <c r="CK23" s="25">
        <f>CI23-CI31</f>
        <v>-4.5926353488581761E-4</v>
      </c>
      <c r="CL23" s="21">
        <f t="shared" si="54"/>
        <v>127.30799999999999</v>
      </c>
      <c r="CM23" s="21">
        <f>CL23/4</f>
        <v>31.826999999999998</v>
      </c>
      <c r="CN23" s="21">
        <f t="shared" si="56"/>
        <v>115.67399999999998</v>
      </c>
      <c r="CO23" s="21">
        <f t="shared" si="57"/>
        <v>9.6394999999999982</v>
      </c>
      <c r="CP23" s="54">
        <f t="shared" si="24"/>
        <v>-11.634000000000015</v>
      </c>
      <c r="CQ23" s="21"/>
      <c r="CR23" s="21">
        <f t="shared" si="58"/>
        <v>0.20127747035573121</v>
      </c>
      <c r="CS23" s="21">
        <f t="shared" si="25"/>
        <v>0.18288379446640313</v>
      </c>
      <c r="CT23" s="21">
        <f t="shared" si="59"/>
        <v>-1.8393675889328082E-2</v>
      </c>
      <c r="CU23" s="21">
        <f>CS23-CT31</f>
        <v>0.19511249766746114</v>
      </c>
      <c r="CV23" s="79">
        <f t="shared" si="60"/>
        <v>38.635420806324099</v>
      </c>
      <c r="CW23" s="102">
        <v>9</v>
      </c>
    </row>
    <row r="24" spans="1:101" s="22" customFormat="1" ht="14.25" customHeight="1">
      <c r="A24" s="93">
        <v>20</v>
      </c>
      <c r="B24" s="10" t="s">
        <v>22</v>
      </c>
      <c r="C24" s="186">
        <v>749.32</v>
      </c>
      <c r="D24" s="186"/>
      <c r="E24" s="93">
        <v>16</v>
      </c>
      <c r="F24" s="11">
        <v>16.440000000000001</v>
      </c>
      <c r="G24" s="11">
        <v>0.44</v>
      </c>
      <c r="H24" s="11">
        <v>16.440000000000001</v>
      </c>
      <c r="I24" s="11">
        <f t="shared" si="26"/>
        <v>0</v>
      </c>
      <c r="J24" s="21">
        <v>29.177</v>
      </c>
      <c r="K24" s="21">
        <v>29.928999999999998</v>
      </c>
      <c r="L24" s="45">
        <f t="shared" si="12"/>
        <v>0.75199999999999889</v>
      </c>
      <c r="M24" s="21">
        <f>K24-K31</f>
        <v>1.1572083333333261</v>
      </c>
      <c r="N24" s="21">
        <f t="shared" si="13"/>
        <v>3.8937970426520044E-2</v>
      </c>
      <c r="O24" s="21">
        <f t="shared" si="14"/>
        <v>3.99415470026157E-2</v>
      </c>
      <c r="P24" s="21">
        <f t="shared" si="27"/>
        <v>1.0035765760956564E-3</v>
      </c>
      <c r="Q24" s="25">
        <f>O24-O31</f>
        <v>2.4740294665359305E-3</v>
      </c>
      <c r="R24" s="21">
        <v>24.734000000000002</v>
      </c>
      <c r="S24" s="21">
        <v>25.725000000000001</v>
      </c>
      <c r="T24" s="45">
        <f t="shared" si="15"/>
        <v>0.99099999999999966</v>
      </c>
      <c r="U24" s="21">
        <f>S24-S31</f>
        <v>0.2604583333333359</v>
      </c>
      <c r="V24" s="21">
        <f t="shared" si="61"/>
        <v>3.3008594458976137E-2</v>
      </c>
      <c r="W24" s="21">
        <f t="shared" si="28"/>
        <v>3.4331126888378798E-2</v>
      </c>
      <c r="X24" s="21">
        <f t="shared" si="29"/>
        <v>1.3225324294026605E-3</v>
      </c>
      <c r="Y24" s="25">
        <f>W24-W31</f>
        <v>1.6109877980327661E-3</v>
      </c>
      <c r="Z24" s="21">
        <v>22.471</v>
      </c>
      <c r="AA24" s="21">
        <v>22.966000000000001</v>
      </c>
      <c r="AB24" s="45">
        <f t="shared" si="16"/>
        <v>0.49500000000000099</v>
      </c>
      <c r="AC24" s="21">
        <f>AA24-AA31</f>
        <v>3.0857916666666689</v>
      </c>
      <c r="AD24" s="21">
        <f t="shared" si="30"/>
        <v>2.9988522927454225E-2</v>
      </c>
      <c r="AE24" s="21">
        <f t="shared" si="31"/>
        <v>3.0649121870495916E-2</v>
      </c>
      <c r="AF24" s="21">
        <f t="shared" si="32"/>
        <v>6.605989430416917E-4</v>
      </c>
      <c r="AG24" s="25">
        <f>AE24-AE31</f>
        <v>4.5530807313159533E-3</v>
      </c>
      <c r="AH24" s="21">
        <v>18.297000000000001</v>
      </c>
      <c r="AI24" s="21">
        <v>15.552</v>
      </c>
      <c r="AJ24" s="44">
        <f t="shared" si="17"/>
        <v>-2.745000000000001</v>
      </c>
      <c r="AK24" s="21">
        <f>AI24-AI31</f>
        <v>1.5488333333333362</v>
      </c>
      <c r="AL24" s="21">
        <f t="shared" si="33"/>
        <v>2.4418139112795601E-2</v>
      </c>
      <c r="AM24" s="21">
        <f t="shared" si="34"/>
        <v>2.0754817701382586E-2</v>
      </c>
      <c r="AN24" s="21">
        <f t="shared" si="35"/>
        <v>-3.6633214114130154E-3</v>
      </c>
      <c r="AO24" s="25">
        <f>AM24-AM31</f>
        <v>2.6926873769883876E-3</v>
      </c>
      <c r="AP24" s="21">
        <v>7.79</v>
      </c>
      <c r="AQ24" s="21">
        <v>4.3</v>
      </c>
      <c r="AR24" s="44">
        <f t="shared" si="18"/>
        <v>-3.49</v>
      </c>
      <c r="AS24" s="21">
        <f>AQ24-AQ31</f>
        <v>-0.82987500000000036</v>
      </c>
      <c r="AT24" s="21">
        <f t="shared" si="36"/>
        <v>1.0396092457161159E-2</v>
      </c>
      <c r="AU24" s="21">
        <f t="shared" si="37"/>
        <v>5.7385362728874173E-3</v>
      </c>
      <c r="AV24" s="21">
        <f t="shared" si="38"/>
        <v>-4.6575561842737414E-3</v>
      </c>
      <c r="AW24" s="25">
        <f>AU24-AU31</f>
        <v>-7.375198313374241E-4</v>
      </c>
      <c r="AX24" s="21">
        <v>2.1019999999999999</v>
      </c>
      <c r="AY24" s="21">
        <v>0</v>
      </c>
      <c r="AZ24" s="44">
        <f t="shared" si="19"/>
        <v>-2.1019999999999999</v>
      </c>
      <c r="BA24" s="21">
        <f>AY24-AY31</f>
        <v>0</v>
      </c>
      <c r="BB24" s="21">
        <f t="shared" si="39"/>
        <v>2.8052100571184539E-3</v>
      </c>
      <c r="BC24" s="21">
        <f t="shared" si="40"/>
        <v>0</v>
      </c>
      <c r="BD24" s="21">
        <f t="shared" si="41"/>
        <v>-2.8052100571184539E-3</v>
      </c>
      <c r="BE24" s="25">
        <f>BC24-BC31</f>
        <v>0</v>
      </c>
      <c r="BF24" s="21">
        <v>6.665</v>
      </c>
      <c r="BG24" s="21">
        <v>2.649</v>
      </c>
      <c r="BH24" s="44">
        <f t="shared" si="20"/>
        <v>-4.016</v>
      </c>
      <c r="BI24" s="21">
        <f>BG24-BG31</f>
        <v>-0.57895833333333346</v>
      </c>
      <c r="BJ24" s="21">
        <f t="shared" si="42"/>
        <v>8.8947312229754969E-3</v>
      </c>
      <c r="BK24" s="21">
        <f t="shared" si="43"/>
        <v>3.5352052527625045E-3</v>
      </c>
      <c r="BL24" s="21">
        <f t="shared" si="44"/>
        <v>-5.3595259702129919E-3</v>
      </c>
      <c r="BM24" s="25">
        <f>BK24-BK31</f>
        <v>-4.8378827373121236E-4</v>
      </c>
      <c r="BN24" s="21">
        <v>14.125</v>
      </c>
      <c r="BO24" s="21">
        <v>12.972</v>
      </c>
      <c r="BP24" s="44">
        <f t="shared" si="21"/>
        <v>-1.1530000000000005</v>
      </c>
      <c r="BQ24" s="21">
        <f>BO24-BO31</f>
        <v>0.87862499999999955</v>
      </c>
      <c r="BR24" s="21">
        <f t="shared" si="45"/>
        <v>1.8850424384775528E-2</v>
      </c>
      <c r="BS24" s="21">
        <f t="shared" si="46"/>
        <v>1.7311695937650133E-2</v>
      </c>
      <c r="BT24" s="21">
        <f t="shared" si="47"/>
        <v>-1.5387284471253954E-3</v>
      </c>
      <c r="BU24" s="25">
        <f>BS24-BS31</f>
        <v>1.8752060487643874E-3</v>
      </c>
      <c r="BV24" s="21">
        <v>21.965</v>
      </c>
      <c r="BW24" s="21">
        <v>20.181000000000001</v>
      </c>
      <c r="BX24" s="44">
        <f t="shared" si="22"/>
        <v>-1.7839999999999989</v>
      </c>
      <c r="BY24" s="21">
        <f>BW24-BW31</f>
        <v>0.31308333333333493</v>
      </c>
      <c r="BZ24" s="21">
        <f t="shared" si="48"/>
        <v>2.9313244007900495E-2</v>
      </c>
      <c r="CA24" s="21">
        <f t="shared" si="49"/>
        <v>2.6932418726311854E-2</v>
      </c>
      <c r="CB24" s="21">
        <f t="shared" si="50"/>
        <v>-2.3808252815886409E-3</v>
      </c>
      <c r="CC24" s="25">
        <f>CA24-CA31</f>
        <v>9.3947827507019285E-4</v>
      </c>
      <c r="CD24" s="21">
        <v>24.07</v>
      </c>
      <c r="CE24" s="21">
        <v>24.71</v>
      </c>
      <c r="CF24" s="45">
        <f t="shared" si="23"/>
        <v>0.64000000000000057</v>
      </c>
      <c r="CG24" s="21">
        <f>CE24-CE31</f>
        <v>1.6990000000000016</v>
      </c>
      <c r="CH24" s="21">
        <f t="shared" si="51"/>
        <v>3.2122457694976778E-2</v>
      </c>
      <c r="CI24" s="21">
        <f t="shared" si="52"/>
        <v>3.2976565419313507E-2</v>
      </c>
      <c r="CJ24" s="21">
        <f t="shared" si="53"/>
        <v>8.5410772433672927E-4</v>
      </c>
      <c r="CK24" s="25">
        <f>CI24-CI31</f>
        <v>3.1718473389731432E-3</v>
      </c>
      <c r="CL24" s="21">
        <f t="shared" si="54"/>
        <v>171.39600000000002</v>
      </c>
      <c r="CM24" s="21">
        <f t="shared" si="55"/>
        <v>14.283000000000001</v>
      </c>
      <c r="CN24" s="21">
        <f t="shared" si="56"/>
        <v>158.98400000000001</v>
      </c>
      <c r="CO24" s="21">
        <f t="shared" si="57"/>
        <v>13.248666666666667</v>
      </c>
      <c r="CP24" s="54">
        <f t="shared" si="24"/>
        <v>-12.412000000000006</v>
      </c>
      <c r="CQ24" s="21">
        <f>CP24-CN31</f>
        <v>-158.42737499999998</v>
      </c>
      <c r="CR24" s="21">
        <f t="shared" si="58"/>
        <v>0.22873538675065394</v>
      </c>
      <c r="CS24" s="21">
        <f t="shared" si="25"/>
        <v>0.21217103507179844</v>
      </c>
      <c r="CT24" s="21">
        <f t="shared" si="59"/>
        <v>-1.6564351678855505E-2</v>
      </c>
      <c r="CU24" s="21">
        <f>CS24-CT31</f>
        <v>0.22439973827285645</v>
      </c>
      <c r="CV24" s="79">
        <f t="shared" si="60"/>
        <v>44.822545632484562</v>
      </c>
      <c r="CW24" s="102">
        <v>18</v>
      </c>
    </row>
    <row r="25" spans="1:101" s="22" customFormat="1" ht="20.25" customHeight="1">
      <c r="A25" s="93">
        <v>21</v>
      </c>
      <c r="B25" s="10" t="s">
        <v>93</v>
      </c>
      <c r="C25" s="186">
        <v>478.53</v>
      </c>
      <c r="D25" s="186"/>
      <c r="E25" s="93">
        <v>24</v>
      </c>
      <c r="F25" s="11">
        <v>27.91</v>
      </c>
      <c r="G25" s="11">
        <v>1.01</v>
      </c>
      <c r="H25" s="11">
        <v>27.91</v>
      </c>
      <c r="I25" s="11">
        <f t="shared" si="26"/>
        <v>0</v>
      </c>
      <c r="J25" s="21">
        <v>16.553999999999998</v>
      </c>
      <c r="K25" s="21">
        <v>18.86</v>
      </c>
      <c r="L25" s="45">
        <f t="shared" si="12"/>
        <v>2.3060000000000009</v>
      </c>
      <c r="M25" s="21">
        <f>K25-K31</f>
        <v>-9.911791666666673</v>
      </c>
      <c r="N25" s="21">
        <f t="shared" si="13"/>
        <v>3.4593442417403295E-2</v>
      </c>
      <c r="O25" s="21">
        <f t="shared" si="14"/>
        <v>3.9412367040728903E-2</v>
      </c>
      <c r="P25" s="21">
        <f t="shared" si="27"/>
        <v>4.8189246233256086E-3</v>
      </c>
      <c r="Q25" s="25">
        <f>O25-O31</f>
        <v>1.9448495046491335E-3</v>
      </c>
      <c r="R25" s="21">
        <v>14.25</v>
      </c>
      <c r="S25" s="21">
        <v>16.899999999999999</v>
      </c>
      <c r="T25" s="45">
        <f t="shared" si="15"/>
        <v>2.6499999999999986</v>
      </c>
      <c r="U25" s="21">
        <f>S25-S31</f>
        <v>-8.5645416666666669</v>
      </c>
      <c r="V25" s="21">
        <f t="shared" si="61"/>
        <v>2.9778697260359855E-2</v>
      </c>
      <c r="W25" s="21">
        <f t="shared" si="28"/>
        <v>3.5316490084216244E-2</v>
      </c>
      <c r="X25" s="21">
        <f t="shared" si="29"/>
        <v>5.5377928238563891E-3</v>
      </c>
      <c r="Y25" s="25">
        <f>W25-W31</f>
        <v>2.5963509938702126E-3</v>
      </c>
      <c r="Z25" s="21">
        <v>12.78</v>
      </c>
      <c r="AA25" s="21">
        <v>10.02</v>
      </c>
      <c r="AB25" s="44">
        <f t="shared" si="16"/>
        <v>-2.76</v>
      </c>
      <c r="AC25" s="21">
        <f>AA25-AA31</f>
        <v>-9.8602083333333326</v>
      </c>
      <c r="AD25" s="21">
        <f t="shared" si="30"/>
        <v>2.6706789542975361E-2</v>
      </c>
      <c r="AE25" s="21">
        <f t="shared" si="31"/>
        <v>2.0939126073600402E-2</v>
      </c>
      <c r="AF25" s="21">
        <f t="shared" si="32"/>
        <v>-5.7676634693749583E-3</v>
      </c>
      <c r="AG25" s="25">
        <f>AE25-AE31</f>
        <v>-5.1569150655795606E-3</v>
      </c>
      <c r="AH25" s="21">
        <v>10.72</v>
      </c>
      <c r="AI25" s="21">
        <v>8.51</v>
      </c>
      <c r="AJ25" s="44">
        <f t="shared" si="17"/>
        <v>-2.2100000000000009</v>
      </c>
      <c r="AK25" s="21">
        <f>AI25-AI31</f>
        <v>-5.4931666666666636</v>
      </c>
      <c r="AL25" s="21">
        <f t="shared" si="33"/>
        <v>2.2401939272354923E-2</v>
      </c>
      <c r="AM25" s="21">
        <f t="shared" si="34"/>
        <v>1.7783629030572796E-2</v>
      </c>
      <c r="AN25" s="21">
        <f t="shared" si="35"/>
        <v>-4.618310241782126E-3</v>
      </c>
      <c r="AO25" s="25">
        <f>AM25-AM31</f>
        <v>-2.7850129382140168E-4</v>
      </c>
      <c r="AP25" s="21">
        <v>3.9</v>
      </c>
      <c r="AQ25" s="21">
        <v>2.25</v>
      </c>
      <c r="AR25" s="44">
        <f t="shared" si="18"/>
        <v>-1.65</v>
      </c>
      <c r="AS25" s="21">
        <f>AQ25-AQ31</f>
        <v>-2.8798750000000002</v>
      </c>
      <c r="AT25" s="21">
        <f t="shared" si="36"/>
        <v>8.1499592502037501E-3</v>
      </c>
      <c r="AU25" s="21">
        <f t="shared" si="37"/>
        <v>4.7018995674252403E-3</v>
      </c>
      <c r="AV25" s="21">
        <f t="shared" si="38"/>
        <v>-3.4480596827785098E-3</v>
      </c>
      <c r="AW25" s="25">
        <f>AU25-AU31</f>
        <v>-1.7741565367996011E-3</v>
      </c>
      <c r="AX25" s="21">
        <v>1.25</v>
      </c>
      <c r="AY25" s="21">
        <v>0</v>
      </c>
      <c r="AZ25" s="44">
        <f t="shared" si="19"/>
        <v>-1.25</v>
      </c>
      <c r="BA25" s="21">
        <f>AY25-AY31</f>
        <v>0</v>
      </c>
      <c r="BB25" s="21">
        <f t="shared" si="39"/>
        <v>2.6121664263473554E-3</v>
      </c>
      <c r="BC25" s="21">
        <f t="shared" si="40"/>
        <v>0</v>
      </c>
      <c r="BD25" s="21">
        <f t="shared" si="41"/>
        <v>-2.6121664263473554E-3</v>
      </c>
      <c r="BE25" s="25">
        <f>BC25-BC31</f>
        <v>0</v>
      </c>
      <c r="BF25" s="21">
        <v>4.18</v>
      </c>
      <c r="BG25" s="36">
        <v>4.3780000000000001</v>
      </c>
      <c r="BH25" s="45">
        <f t="shared" si="20"/>
        <v>0.1980000000000004</v>
      </c>
      <c r="BI25" s="21">
        <f>BG25-BG31</f>
        <v>1.1500416666666666</v>
      </c>
      <c r="BJ25" s="21">
        <f t="shared" si="42"/>
        <v>8.7350845297055561E-3</v>
      </c>
      <c r="BK25" s="21">
        <f t="shared" si="43"/>
        <v>9.1488516916389782E-3</v>
      </c>
      <c r="BL25" s="21">
        <f t="shared" si="44"/>
        <v>4.1376716193342218E-4</v>
      </c>
      <c r="BM25" s="25">
        <f>BK25-BK31</f>
        <v>5.1298581651452613E-3</v>
      </c>
      <c r="BN25" s="21">
        <v>8.4700000000000006</v>
      </c>
      <c r="BO25" s="21">
        <v>7.07</v>
      </c>
      <c r="BP25" s="44">
        <f t="shared" si="21"/>
        <v>-1.4000000000000004</v>
      </c>
      <c r="BQ25" s="21">
        <f>BO25-BO31</f>
        <v>-5.0233749999999997</v>
      </c>
      <c r="BR25" s="21">
        <f t="shared" si="45"/>
        <v>1.7700039704929681E-2</v>
      </c>
      <c r="BS25" s="21">
        <f t="shared" si="46"/>
        <v>1.4774413307420645E-2</v>
      </c>
      <c r="BT25" s="21">
        <f t="shared" si="47"/>
        <v>-2.9256263975090367E-3</v>
      </c>
      <c r="BU25" s="25">
        <f>BS25-BS31</f>
        <v>-6.6207658146510105E-4</v>
      </c>
      <c r="BV25" s="21">
        <v>12.638</v>
      </c>
      <c r="BW25" s="21">
        <v>12.56</v>
      </c>
      <c r="BX25" s="44">
        <f t="shared" si="22"/>
        <v>-7.7999999999999403E-2</v>
      </c>
      <c r="BY25" s="21">
        <f>BW25-BW31</f>
        <v>-7.3079166666666655</v>
      </c>
      <c r="BZ25" s="21">
        <f t="shared" si="48"/>
        <v>2.6410047436942304E-2</v>
      </c>
      <c r="CA25" s="21">
        <f t="shared" si="49"/>
        <v>2.6247048251938229E-2</v>
      </c>
      <c r="CB25" s="21">
        <f t="shared" si="50"/>
        <v>-1.6299918500407504E-4</v>
      </c>
      <c r="CC25" s="25">
        <f>CA25-CA31</f>
        <v>2.5410780069656802E-4</v>
      </c>
      <c r="CD25" s="21">
        <v>13.702999999999999</v>
      </c>
      <c r="CE25" s="21">
        <v>13.43</v>
      </c>
      <c r="CF25" s="44">
        <f t="shared" si="23"/>
        <v>-0.27299999999999969</v>
      </c>
      <c r="CG25" s="21">
        <f>CE25-CE31</f>
        <v>-9.5809999999999995</v>
      </c>
      <c r="CH25" s="21">
        <f t="shared" si="51"/>
        <v>2.863561323219025E-2</v>
      </c>
      <c r="CI25" s="21">
        <f t="shared" si="52"/>
        <v>2.806511608467599E-2</v>
      </c>
      <c r="CJ25" s="21">
        <f t="shared" si="53"/>
        <v>-5.7049714751426089E-4</v>
      </c>
      <c r="CK25" s="25">
        <f>CI25-CI31</f>
        <v>-1.7396019956643742E-3</v>
      </c>
      <c r="CL25" s="21">
        <f t="shared" si="54"/>
        <v>98.445000000000007</v>
      </c>
      <c r="CM25" s="21">
        <f t="shared" si="55"/>
        <v>8.2037500000000012</v>
      </c>
      <c r="CN25" s="21">
        <f t="shared" si="56"/>
        <v>93.978000000000009</v>
      </c>
      <c r="CO25" s="21">
        <f t="shared" si="57"/>
        <v>7.831500000000001</v>
      </c>
      <c r="CP25" s="54">
        <f t="shared" si="24"/>
        <v>-4.4669999999999987</v>
      </c>
      <c r="CQ25" s="21">
        <f>CP25-CN31</f>
        <v>-150.48237499999999</v>
      </c>
      <c r="CR25" s="21">
        <f t="shared" si="58"/>
        <v>0.20572377907341236</v>
      </c>
      <c r="CS25" s="21">
        <f t="shared" si="25"/>
        <v>0.19638894113221744</v>
      </c>
      <c r="CT25" s="21">
        <f t="shared" si="59"/>
        <v>-9.3348379411949123E-3</v>
      </c>
      <c r="CU25" s="21">
        <f>CS25-CT31</f>
        <v>0.20861764433327545</v>
      </c>
      <c r="CV25" s="79">
        <f t="shared" si="60"/>
        <v>41.488473073788484</v>
      </c>
      <c r="CW25" s="102">
        <v>12</v>
      </c>
    </row>
    <row r="26" spans="1:101" s="22" customFormat="1" ht="18" customHeight="1">
      <c r="A26" s="93">
        <v>22</v>
      </c>
      <c r="B26" s="10" t="s">
        <v>52</v>
      </c>
      <c r="C26" s="186">
        <v>880.24</v>
      </c>
      <c r="D26" s="186"/>
      <c r="E26" s="93">
        <v>24</v>
      </c>
      <c r="F26" s="11">
        <v>27.52</v>
      </c>
      <c r="G26" s="11">
        <v>0.62</v>
      </c>
      <c r="H26" s="11">
        <v>27.52</v>
      </c>
      <c r="I26" s="11">
        <f t="shared" si="26"/>
        <v>0</v>
      </c>
      <c r="J26" s="21">
        <v>31.87</v>
      </c>
      <c r="K26" s="21">
        <v>34.630000000000003</v>
      </c>
      <c r="L26" s="45">
        <f t="shared" si="12"/>
        <v>2.7600000000000016</v>
      </c>
      <c r="M26" s="21">
        <f>K26-K31</f>
        <v>5.8582083333333301</v>
      </c>
      <c r="N26" s="21">
        <f t="shared" si="13"/>
        <v>3.6206034717804238E-2</v>
      </c>
      <c r="O26" s="21">
        <f t="shared" si="14"/>
        <v>3.9341543215486691E-2</v>
      </c>
      <c r="P26" s="21">
        <f t="shared" si="27"/>
        <v>3.1355084976824529E-3</v>
      </c>
      <c r="Q26" s="25">
        <f>O26-O31</f>
        <v>1.874025679406921E-3</v>
      </c>
      <c r="R26" s="21">
        <v>28.44</v>
      </c>
      <c r="S26" s="21">
        <v>34.78</v>
      </c>
      <c r="T26" s="45">
        <f t="shared" si="15"/>
        <v>6.34</v>
      </c>
      <c r="U26" s="21">
        <f>S26-S31</f>
        <v>9.3154583333333356</v>
      </c>
      <c r="V26" s="21">
        <f t="shared" si="61"/>
        <v>3.2309370171771337E-2</v>
      </c>
      <c r="W26" s="21">
        <f t="shared" si="28"/>
        <v>3.9511951286012904E-2</v>
      </c>
      <c r="X26" s="21">
        <f t="shared" si="29"/>
        <v>7.2025811142415672E-3</v>
      </c>
      <c r="Y26" s="25">
        <f>W26-W31</f>
        <v>6.7918121956668728E-3</v>
      </c>
      <c r="Z26" s="21">
        <v>23.49</v>
      </c>
      <c r="AA26" s="21">
        <v>20.29</v>
      </c>
      <c r="AB26" s="44">
        <f t="shared" si="16"/>
        <v>-3.1999999999999993</v>
      </c>
      <c r="AC26" s="21">
        <f>AA26-AA31</f>
        <v>0.409791666666667</v>
      </c>
      <c r="AD26" s="21">
        <f t="shared" si="30"/>
        <v>2.668590384440607E-2</v>
      </c>
      <c r="AE26" s="21">
        <f t="shared" si="31"/>
        <v>2.3050531673180042E-2</v>
      </c>
      <c r="AF26" s="21">
        <f t="shared" si="32"/>
        <v>-3.6353721712260277E-3</v>
      </c>
      <c r="AG26" s="25">
        <f>AE26-AE31</f>
        <v>-3.045509465999921E-3</v>
      </c>
      <c r="AH26" s="21">
        <v>21.05</v>
      </c>
      <c r="AI26" s="21">
        <v>18.329999999999998</v>
      </c>
      <c r="AJ26" s="44">
        <f t="shared" si="17"/>
        <v>-2.7200000000000024</v>
      </c>
      <c r="AK26" s="21">
        <f>AI26-AI31</f>
        <v>4.3268333333333349</v>
      </c>
      <c r="AL26" s="21">
        <f t="shared" si="33"/>
        <v>2.3913932563846226E-2</v>
      </c>
      <c r="AM26" s="21">
        <f t="shared" si="34"/>
        <v>2.0823866218304097E-2</v>
      </c>
      <c r="AN26" s="21">
        <f t="shared" si="35"/>
        <v>-3.0900663455421286E-3</v>
      </c>
      <c r="AO26" s="25">
        <f>AM26-AM31</f>
        <v>2.7617358939098988E-3</v>
      </c>
      <c r="AP26" s="21">
        <v>7.91</v>
      </c>
      <c r="AQ26" s="21">
        <v>5.95</v>
      </c>
      <c r="AR26" s="44">
        <f t="shared" si="18"/>
        <v>-1.96</v>
      </c>
      <c r="AS26" s="21">
        <f>AQ26-AQ31</f>
        <v>0.82012499999999999</v>
      </c>
      <c r="AT26" s="21">
        <f t="shared" si="36"/>
        <v>8.9861855857493404E-3</v>
      </c>
      <c r="AU26" s="21">
        <f t="shared" si="37"/>
        <v>6.7595201308733987E-3</v>
      </c>
      <c r="AV26" s="21">
        <f t="shared" si="38"/>
        <v>-2.2266654548759417E-3</v>
      </c>
      <c r="AW26" s="25">
        <f>AU26-AU31</f>
        <v>2.8346402664855726E-4</v>
      </c>
      <c r="AX26" s="21">
        <v>2.5099999999999998</v>
      </c>
      <c r="AY26" s="21">
        <v>0</v>
      </c>
      <c r="AZ26" s="44">
        <f t="shared" si="19"/>
        <v>-2.5099999999999998</v>
      </c>
      <c r="BA26" s="21">
        <f>AY26-AY31</f>
        <v>0</v>
      </c>
      <c r="BB26" s="21">
        <f t="shared" si="39"/>
        <v>2.8514950468054166E-3</v>
      </c>
      <c r="BC26" s="21">
        <f t="shared" si="40"/>
        <v>0</v>
      </c>
      <c r="BD26" s="21">
        <f t="shared" si="41"/>
        <v>-2.8514950468054166E-3</v>
      </c>
      <c r="BE26" s="25">
        <f>BC26-BC31</f>
        <v>0</v>
      </c>
      <c r="BF26" s="21">
        <v>16.103999999999999</v>
      </c>
      <c r="BG26" s="21">
        <v>3.16</v>
      </c>
      <c r="BH26" s="44">
        <f t="shared" si="20"/>
        <v>-12.943999999999999</v>
      </c>
      <c r="BI26" s="21">
        <f>BG26-BG31</f>
        <v>-6.7958333333333343E-2</v>
      </c>
      <c r="BJ26" s="21">
        <f t="shared" si="42"/>
        <v>1.8295010451694991E-2</v>
      </c>
      <c r="BK26" s="21">
        <f t="shared" si="43"/>
        <v>3.5899300190857042E-3</v>
      </c>
      <c r="BL26" s="21">
        <f t="shared" si="44"/>
        <v>-1.4705080432609288E-2</v>
      </c>
      <c r="BM26" s="25">
        <f>BK26-BK31</f>
        <v>-4.2906350740801267E-4</v>
      </c>
      <c r="BN26" s="21">
        <v>16.722000000000001</v>
      </c>
      <c r="BO26" s="21">
        <v>15.41</v>
      </c>
      <c r="BP26" s="44">
        <f t="shared" si="21"/>
        <v>-1.3120000000000012</v>
      </c>
      <c r="BQ26" s="21">
        <f>BO26-BO31</f>
        <v>3.3166250000000002</v>
      </c>
      <c r="BR26" s="21">
        <f t="shared" si="45"/>
        <v>1.8997091702263019E-2</v>
      </c>
      <c r="BS26" s="21">
        <f t="shared" si="46"/>
        <v>1.7506589112060347E-2</v>
      </c>
      <c r="BT26" s="21">
        <f t="shared" si="47"/>
        <v>-1.4905025902026726E-3</v>
      </c>
      <c r="BU26" s="25">
        <f>BS26-BS31</f>
        <v>2.0700992231746009E-3</v>
      </c>
      <c r="BV26" s="21">
        <v>24.51</v>
      </c>
      <c r="BW26" s="21">
        <v>25.41</v>
      </c>
      <c r="BX26" s="45">
        <f t="shared" si="22"/>
        <v>0.89999999999999858</v>
      </c>
      <c r="BY26" s="21">
        <f>BW26-BW31</f>
        <v>5.5420833333333341</v>
      </c>
      <c r="BZ26" s="21">
        <f t="shared" si="48"/>
        <v>2.784467872398437E-2</v>
      </c>
      <c r="CA26" s="21">
        <f t="shared" si="49"/>
        <v>2.8867127147141687E-2</v>
      </c>
      <c r="CB26" s="21">
        <f t="shared" si="50"/>
        <v>1.0224484231573169E-3</v>
      </c>
      <c r="CC26" s="25">
        <f>CA26-CA31</f>
        <v>2.8741866959000259E-3</v>
      </c>
      <c r="CD26" s="21">
        <v>24.4</v>
      </c>
      <c r="CE26" s="21">
        <v>30.78</v>
      </c>
      <c r="CF26" s="45">
        <f t="shared" si="23"/>
        <v>6.3800000000000026</v>
      </c>
      <c r="CG26" s="21">
        <f>CE26-CE31</f>
        <v>7.7690000000000019</v>
      </c>
      <c r="CH26" s="21">
        <f t="shared" si="51"/>
        <v>2.771971280559847E-2</v>
      </c>
      <c r="CI26" s="21">
        <f t="shared" si="52"/>
        <v>3.4967736071980372E-2</v>
      </c>
      <c r="CJ26" s="21">
        <f t="shared" si="53"/>
        <v>7.2480232663819019E-3</v>
      </c>
      <c r="CK26" s="25">
        <f>CI26-CI31</f>
        <v>5.1630179916400086E-3</v>
      </c>
      <c r="CL26" s="21">
        <f t="shared" si="54"/>
        <v>197.006</v>
      </c>
      <c r="CM26" s="21">
        <f t="shared" si="55"/>
        <v>16.417166666666667</v>
      </c>
      <c r="CN26" s="21">
        <f t="shared" si="56"/>
        <v>188.73999999999998</v>
      </c>
      <c r="CO26" s="21">
        <f t="shared" si="57"/>
        <v>15.728333333333332</v>
      </c>
      <c r="CP26" s="54">
        <f t="shared" si="24"/>
        <v>-8.2660000000000196</v>
      </c>
      <c r="CQ26" s="21">
        <f>CP26-CN31</f>
        <v>-154.281375</v>
      </c>
      <c r="CR26" s="21">
        <f t="shared" si="58"/>
        <v>0.22380941561392348</v>
      </c>
      <c r="CS26" s="21">
        <f t="shared" si="25"/>
        <v>0.21441879487412521</v>
      </c>
      <c r="CT26" s="21">
        <f t="shared" si="59"/>
        <v>-9.3906207397982666E-3</v>
      </c>
      <c r="CU26" s="21">
        <f>CS26-CT31</f>
        <v>0.22664749807518322</v>
      </c>
      <c r="CV26" s="79">
        <f t="shared" si="60"/>
        <v>45.297399875791442</v>
      </c>
      <c r="CW26" s="102">
        <v>21</v>
      </c>
    </row>
    <row r="27" spans="1:101" s="22" customFormat="1" ht="18" customHeight="1">
      <c r="A27" s="93">
        <v>23</v>
      </c>
      <c r="B27" s="10" t="s">
        <v>15</v>
      </c>
      <c r="C27" s="186">
        <v>602.20000000000005</v>
      </c>
      <c r="D27" s="186"/>
      <c r="E27" s="93">
        <v>21</v>
      </c>
      <c r="F27" s="11">
        <v>27.74</v>
      </c>
      <c r="G27" s="11">
        <v>0.84</v>
      </c>
      <c r="H27" s="11">
        <v>25.84</v>
      </c>
      <c r="I27" s="11">
        <f t="shared" si="26"/>
        <v>-1.8999999999999986</v>
      </c>
      <c r="J27" s="21">
        <v>23.466000000000001</v>
      </c>
      <c r="K27" s="21">
        <v>25.681000000000001</v>
      </c>
      <c r="L27" s="45">
        <f t="shared" si="12"/>
        <v>2.2149999999999999</v>
      </c>
      <c r="M27" s="21">
        <f>K27-K31</f>
        <v>-3.0907916666666715</v>
      </c>
      <c r="N27" s="21">
        <f t="shared" si="13"/>
        <v>3.896712055795417E-2</v>
      </c>
      <c r="O27" s="21">
        <f t="shared" si="14"/>
        <v>4.2645300564596478E-2</v>
      </c>
      <c r="P27" s="21">
        <f t="shared" si="27"/>
        <v>3.6781800066423079E-3</v>
      </c>
      <c r="Q27" s="25">
        <f>O27-O31</f>
        <v>5.1777830285167081E-3</v>
      </c>
      <c r="R27" s="21">
        <v>20.349</v>
      </c>
      <c r="S27" s="21">
        <v>24.625</v>
      </c>
      <c r="T27" s="45">
        <f t="shared" si="15"/>
        <v>4.2759999999999998</v>
      </c>
      <c r="U27" s="21">
        <f>S27-S31</f>
        <v>-0.83954166666666552</v>
      </c>
      <c r="V27" s="21">
        <f t="shared" si="61"/>
        <v>3.379109930255729E-2</v>
      </c>
      <c r="W27" s="21">
        <f t="shared" si="28"/>
        <v>4.0891730322152105E-2</v>
      </c>
      <c r="X27" s="21">
        <f t="shared" si="29"/>
        <v>7.100631019594815E-3</v>
      </c>
      <c r="Y27" s="25">
        <f>W27-W31</f>
        <v>8.1715912318060732E-3</v>
      </c>
      <c r="Z27" s="21">
        <v>17.366</v>
      </c>
      <c r="AA27" s="21">
        <v>12.77</v>
      </c>
      <c r="AB27" s="44">
        <f t="shared" si="16"/>
        <v>-4.5960000000000001</v>
      </c>
      <c r="AC27" s="21">
        <f>AA27-AA31</f>
        <v>-7.1102083333333326</v>
      </c>
      <c r="AD27" s="21">
        <f t="shared" si="30"/>
        <v>2.8837595483228159E-2</v>
      </c>
      <c r="AE27" s="21">
        <f t="shared" si="31"/>
        <v>2.1205579541680501E-2</v>
      </c>
      <c r="AF27" s="21">
        <f t="shared" si="32"/>
        <v>-7.6320159415476582E-3</v>
      </c>
      <c r="AG27" s="25">
        <f>AE27-AE31</f>
        <v>-4.8904615974994618E-3</v>
      </c>
      <c r="AH27" s="21">
        <v>16.154</v>
      </c>
      <c r="AI27" s="21">
        <v>10.37</v>
      </c>
      <c r="AJ27" s="44">
        <f t="shared" si="17"/>
        <v>-5.7840000000000007</v>
      </c>
      <c r="AK27" s="21">
        <f>AI27-AI31</f>
        <v>-3.6331666666666642</v>
      </c>
      <c r="AL27" s="21">
        <f t="shared" si="33"/>
        <v>2.682497509133178E-2</v>
      </c>
      <c r="AM27" s="21">
        <f t="shared" si="34"/>
        <v>1.7220192627034205E-2</v>
      </c>
      <c r="AN27" s="21">
        <f t="shared" si="35"/>
        <v>-9.6047824642975753E-3</v>
      </c>
      <c r="AO27" s="25">
        <f>AM27-AM31</f>
        <v>-8.419376973599936E-4</v>
      </c>
      <c r="AP27" s="21">
        <v>6.4189999999999996</v>
      </c>
      <c r="AQ27" s="21">
        <v>3.125</v>
      </c>
      <c r="AR27" s="44">
        <f t="shared" si="18"/>
        <v>-3.2939999999999996</v>
      </c>
      <c r="AS27" s="21">
        <f>AQ27-AQ31</f>
        <v>-2.0048750000000002</v>
      </c>
      <c r="AT27" s="21">
        <f t="shared" si="36"/>
        <v>1.065924941879774E-2</v>
      </c>
      <c r="AU27" s="21">
        <f t="shared" si="37"/>
        <v>5.189305878445699E-3</v>
      </c>
      <c r="AV27" s="21">
        <f t="shared" si="38"/>
        <v>-5.4699435403520414E-3</v>
      </c>
      <c r="AW27" s="25">
        <f>AU27-AU31</f>
        <v>-1.2867502257791425E-3</v>
      </c>
      <c r="AX27" s="21">
        <v>0</v>
      </c>
      <c r="AY27" s="21">
        <v>0</v>
      </c>
      <c r="AZ27" s="44">
        <f t="shared" si="19"/>
        <v>0</v>
      </c>
      <c r="BA27" s="21">
        <f>AY27-AY31</f>
        <v>0</v>
      </c>
      <c r="BB27" s="21">
        <f t="shared" si="39"/>
        <v>0</v>
      </c>
      <c r="BC27" s="21">
        <f t="shared" si="40"/>
        <v>0</v>
      </c>
      <c r="BD27" s="21">
        <f t="shared" si="41"/>
        <v>0</v>
      </c>
      <c r="BE27" s="25">
        <f>BC27-BC31</f>
        <v>0</v>
      </c>
      <c r="BF27" s="21">
        <v>5.6260000000000003</v>
      </c>
      <c r="BG27" s="21">
        <v>2.6080000000000001</v>
      </c>
      <c r="BH27" s="44">
        <f t="shared" si="20"/>
        <v>-3.0180000000000002</v>
      </c>
      <c r="BI27" s="21">
        <f>BG27-BG31</f>
        <v>-0.61995833333333339</v>
      </c>
      <c r="BJ27" s="21">
        <f t="shared" si="42"/>
        <v>9.3424111590833612E-3</v>
      </c>
      <c r="BK27" s="21">
        <f t="shared" si="43"/>
        <v>4.3307871139156425E-3</v>
      </c>
      <c r="BL27" s="21">
        <f t="shared" si="44"/>
        <v>-5.0116240451677186E-3</v>
      </c>
      <c r="BM27" s="25">
        <f>BK27-BK31</f>
        <v>3.1179358742192565E-4</v>
      </c>
      <c r="BN27" s="21">
        <v>10.875</v>
      </c>
      <c r="BO27" s="21">
        <v>11.673</v>
      </c>
      <c r="BP27" s="45">
        <f t="shared" si="21"/>
        <v>0.79800000000000004</v>
      </c>
      <c r="BQ27" s="21">
        <f>BO27-BO31</f>
        <v>-0.42037499999999994</v>
      </c>
      <c r="BR27" s="21">
        <f t="shared" si="45"/>
        <v>1.8058784456991033E-2</v>
      </c>
      <c r="BS27" s="21">
        <f t="shared" si="46"/>
        <v>1.9383925606110925E-2</v>
      </c>
      <c r="BT27" s="21">
        <f t="shared" si="47"/>
        <v>1.3251411491198919E-3</v>
      </c>
      <c r="BU27" s="25">
        <f>BS27-BS31</f>
        <v>3.9474357172251794E-3</v>
      </c>
      <c r="BV27" s="21">
        <v>17.922999999999998</v>
      </c>
      <c r="BW27" s="21">
        <v>17.878</v>
      </c>
      <c r="BX27" s="44">
        <f t="shared" si="22"/>
        <v>-4.4999999999998153E-2</v>
      </c>
      <c r="BY27" s="21">
        <f>BW27-BW31</f>
        <v>-1.9899166666666659</v>
      </c>
      <c r="BZ27" s="21">
        <f t="shared" si="48"/>
        <v>2.9762537363002321E-2</v>
      </c>
      <c r="CA27" s="21">
        <f t="shared" si="49"/>
        <v>2.9687811358352703E-2</v>
      </c>
      <c r="CB27" s="21">
        <f t="shared" si="50"/>
        <v>-7.472600464961815E-5</v>
      </c>
      <c r="CC27" s="25">
        <f>CA27-CA31</f>
        <v>3.6948709071110419E-3</v>
      </c>
      <c r="CD27" s="21">
        <v>19.741</v>
      </c>
      <c r="CE27" s="21">
        <v>19.327000000000002</v>
      </c>
      <c r="CF27" s="44">
        <f t="shared" si="23"/>
        <v>-0.41399999999999793</v>
      </c>
      <c r="CG27" s="21">
        <f>CE27-CE31</f>
        <v>-3.6839999999999975</v>
      </c>
      <c r="CH27" s="21">
        <f t="shared" si="51"/>
        <v>3.2781467950846889E-2</v>
      </c>
      <c r="CI27" s="21">
        <f t="shared" si="52"/>
        <v>3.2093988708070412E-2</v>
      </c>
      <c r="CJ27" s="21">
        <f t="shared" si="53"/>
        <v>-6.8747924277647726E-4</v>
      </c>
      <c r="CK27" s="25">
        <f>CI27-CI31</f>
        <v>2.289270627730048E-3</v>
      </c>
      <c r="CL27" s="21">
        <f t="shared" si="54"/>
        <v>137.91899999999998</v>
      </c>
      <c r="CM27" s="21">
        <f>CL27/4</f>
        <v>34.479749999999996</v>
      </c>
      <c r="CN27" s="21">
        <f t="shared" si="56"/>
        <v>128.05700000000002</v>
      </c>
      <c r="CO27" s="21">
        <f t="shared" si="57"/>
        <v>10.671416666666667</v>
      </c>
      <c r="CP27" s="54">
        <f t="shared" si="24"/>
        <v>-9.8619999999999663</v>
      </c>
      <c r="CQ27" s="21"/>
      <c r="CR27" s="21">
        <f t="shared" si="58"/>
        <v>0.22902524078379272</v>
      </c>
      <c r="CS27" s="21">
        <f t="shared" si="25"/>
        <v>0.2126486217203587</v>
      </c>
      <c r="CT27" s="21">
        <f t="shared" si="59"/>
        <v>-1.6376619063434017E-2</v>
      </c>
      <c r="CU27" s="21">
        <f>CS27-CT31</f>
        <v>0.22487732492141671</v>
      </c>
      <c r="CV27" s="79">
        <f t="shared" si="60"/>
        <v>44.923438995903908</v>
      </c>
      <c r="CW27" s="102">
        <v>20</v>
      </c>
    </row>
    <row r="28" spans="1:101" s="22" customFormat="1" ht="17.25" customHeight="1">
      <c r="A28" s="93">
        <v>24</v>
      </c>
      <c r="B28" s="10" t="s">
        <v>23</v>
      </c>
      <c r="C28" s="186">
        <v>1519.4</v>
      </c>
      <c r="D28" s="186"/>
      <c r="E28" s="93">
        <v>24</v>
      </c>
      <c r="F28" s="11">
        <v>29.89</v>
      </c>
      <c r="G28" s="11">
        <v>2.99</v>
      </c>
      <c r="H28" s="11"/>
      <c r="I28" s="11">
        <f t="shared" si="26"/>
        <v>-29.89</v>
      </c>
      <c r="J28" s="21">
        <v>65.010000000000005</v>
      </c>
      <c r="K28" s="21">
        <v>59.12</v>
      </c>
      <c r="L28" s="44">
        <f t="shared" si="12"/>
        <v>-5.8900000000000077</v>
      </c>
      <c r="M28" s="21">
        <f>K28-K31</f>
        <v>30.348208333333325</v>
      </c>
      <c r="N28" s="21">
        <f t="shared" si="13"/>
        <v>4.2786626299855204E-2</v>
      </c>
      <c r="O28" s="21">
        <f t="shared" si="14"/>
        <v>3.8910096090562063E-2</v>
      </c>
      <c r="P28" s="21">
        <f t="shared" si="27"/>
        <v>-3.8765302092931414E-3</v>
      </c>
      <c r="Q28" s="25">
        <f>O28-O31</f>
        <v>1.4425785544822933E-3</v>
      </c>
      <c r="R28" s="21">
        <v>58.51</v>
      </c>
      <c r="S28" s="21">
        <v>57.01</v>
      </c>
      <c r="T28" s="44">
        <f t="shared" si="15"/>
        <v>-1.5</v>
      </c>
      <c r="U28" s="21">
        <f>S28-S31</f>
        <v>31.545458333333332</v>
      </c>
      <c r="V28" s="21">
        <f t="shared" si="61"/>
        <v>3.8508621824404364E-2</v>
      </c>
      <c r="W28" s="21">
        <f t="shared" si="28"/>
        <v>3.7521390022377248E-2</v>
      </c>
      <c r="X28" s="21">
        <f t="shared" si="29"/>
        <v>-9.8723180202711647E-4</v>
      </c>
      <c r="Y28" s="25">
        <f>W28-W31</f>
        <v>4.8012509320312161E-3</v>
      </c>
      <c r="Z28" s="21">
        <v>49.15</v>
      </c>
      <c r="AA28" s="21">
        <v>48.15</v>
      </c>
      <c r="AB28" s="44">
        <f t="shared" si="16"/>
        <v>-1</v>
      </c>
      <c r="AC28" s="21">
        <f>AA28-AA31</f>
        <v>28.269791666666666</v>
      </c>
      <c r="AD28" s="21">
        <f t="shared" si="30"/>
        <v>3.2348295379755164E-2</v>
      </c>
      <c r="AE28" s="21">
        <f t="shared" si="31"/>
        <v>3.1690140845070422E-2</v>
      </c>
      <c r="AF28" s="21">
        <f t="shared" si="32"/>
        <v>-6.58154534684742E-4</v>
      </c>
      <c r="AG28" s="25">
        <f>AE28-AE31</f>
        <v>5.5940997058904589E-3</v>
      </c>
      <c r="AH28" s="21">
        <v>36.74</v>
      </c>
      <c r="AI28" s="21">
        <v>34.909999999999997</v>
      </c>
      <c r="AJ28" s="44">
        <f t="shared" si="17"/>
        <v>-1.8300000000000054</v>
      </c>
      <c r="AK28" s="21">
        <f>AI28-AI31</f>
        <v>20.906833333333331</v>
      </c>
      <c r="AL28" s="21">
        <f t="shared" si="33"/>
        <v>2.4180597604317493E-2</v>
      </c>
      <c r="AM28" s="21">
        <f t="shared" si="34"/>
        <v>2.2976174805844407E-2</v>
      </c>
      <c r="AN28" s="21">
        <f t="shared" si="35"/>
        <v>-1.2044227984730864E-3</v>
      </c>
      <c r="AO28" s="25">
        <f>AM28-AM31</f>
        <v>4.9140444814502089E-3</v>
      </c>
      <c r="AP28" s="21">
        <v>16.55</v>
      </c>
      <c r="AQ28" s="21">
        <v>12.27</v>
      </c>
      <c r="AR28" s="44">
        <f t="shared" si="18"/>
        <v>-4.2800000000000011</v>
      </c>
      <c r="AS28" s="21">
        <f>AQ28-AQ31</f>
        <v>7.1401249999999994</v>
      </c>
      <c r="AT28" s="21">
        <f t="shared" si="36"/>
        <v>1.0892457549032513E-2</v>
      </c>
      <c r="AU28" s="21">
        <f t="shared" si="37"/>
        <v>8.0755561405818077E-3</v>
      </c>
      <c r="AV28" s="21">
        <f t="shared" si="38"/>
        <v>-2.8169014084507057E-3</v>
      </c>
      <c r="AW28" s="25">
        <f>AU28-AU31</f>
        <v>1.5995000363569663E-3</v>
      </c>
      <c r="AX28" s="21">
        <v>4.3</v>
      </c>
      <c r="AY28" s="21">
        <v>0</v>
      </c>
      <c r="AZ28" s="44">
        <f t="shared" si="19"/>
        <v>-4.3</v>
      </c>
      <c r="BA28" s="21">
        <f>AY28-AY31</f>
        <v>0</v>
      </c>
      <c r="BB28" s="21">
        <f t="shared" si="39"/>
        <v>2.8300644991443987E-3</v>
      </c>
      <c r="BC28" s="21">
        <f t="shared" si="40"/>
        <v>0</v>
      </c>
      <c r="BD28" s="21">
        <f t="shared" si="41"/>
        <v>-2.8300644991443987E-3</v>
      </c>
      <c r="BE28" s="25">
        <f>BC28-BC31</f>
        <v>0</v>
      </c>
      <c r="BF28" s="21">
        <v>11.54</v>
      </c>
      <c r="BG28" s="21">
        <v>6.25</v>
      </c>
      <c r="BH28" s="44">
        <f t="shared" si="20"/>
        <v>-5.2899999999999991</v>
      </c>
      <c r="BI28" s="21">
        <f>BG28-BG31</f>
        <v>3.0220416666666665</v>
      </c>
      <c r="BJ28" s="21">
        <f t="shared" si="42"/>
        <v>7.5951033302619443E-3</v>
      </c>
      <c r="BK28" s="21">
        <f t="shared" si="43"/>
        <v>4.1134658417796496E-3</v>
      </c>
      <c r="BL28" s="21">
        <f t="shared" si="44"/>
        <v>-3.4816374884822946E-3</v>
      </c>
      <c r="BM28" s="25">
        <f>BK28-BK31</f>
        <v>9.4472315285932737E-5</v>
      </c>
      <c r="BN28" s="21">
        <v>32.08</v>
      </c>
      <c r="BO28" s="21">
        <v>30.13</v>
      </c>
      <c r="BP28" s="44">
        <f t="shared" si="21"/>
        <v>-1.9499999999999993</v>
      </c>
      <c r="BQ28" s="21">
        <f>BO28-BO31</f>
        <v>18.036625000000001</v>
      </c>
      <c r="BR28" s="21">
        <f t="shared" si="45"/>
        <v>2.1113597472686586E-2</v>
      </c>
      <c r="BS28" s="21">
        <f t="shared" si="46"/>
        <v>1.9830196130051336E-2</v>
      </c>
      <c r="BT28" s="21">
        <f t="shared" si="47"/>
        <v>-1.28340134263525E-3</v>
      </c>
      <c r="BU28" s="25">
        <f>BS28-BS31</f>
        <v>4.3937062411655899E-3</v>
      </c>
      <c r="BV28" s="21">
        <v>44.89</v>
      </c>
      <c r="BW28" s="21">
        <v>44.23</v>
      </c>
      <c r="BX28" s="44">
        <f t="shared" si="22"/>
        <v>-0.66000000000000369</v>
      </c>
      <c r="BY28" s="21">
        <f>BW28-BW31</f>
        <v>24.362083333333331</v>
      </c>
      <c r="BZ28" s="21">
        <f t="shared" si="48"/>
        <v>2.9544557061998156E-2</v>
      </c>
      <c r="CA28" s="21">
        <f t="shared" si="49"/>
        <v>2.9110175069106223E-2</v>
      </c>
      <c r="CB28" s="21">
        <f t="shared" si="50"/>
        <v>-4.3438199289193291E-4</v>
      </c>
      <c r="CC28" s="25">
        <f>CA28-CA31</f>
        <v>3.1172346178645616E-3</v>
      </c>
      <c r="CD28" s="21">
        <v>49.71</v>
      </c>
      <c r="CE28" s="21">
        <v>56.58</v>
      </c>
      <c r="CF28" s="45">
        <f t="shared" si="23"/>
        <v>6.8699999999999974</v>
      </c>
      <c r="CG28" s="21">
        <f>CE28-CE31</f>
        <v>33.569000000000003</v>
      </c>
      <c r="CH28" s="21">
        <f t="shared" si="51"/>
        <v>3.2716861919178622E-2</v>
      </c>
      <c r="CI28" s="21">
        <f t="shared" si="52"/>
        <v>3.7238383572462813E-2</v>
      </c>
      <c r="CJ28" s="21">
        <f t="shared" si="53"/>
        <v>4.5215216532841912E-3</v>
      </c>
      <c r="CK28" s="25">
        <f>CI28-CI31</f>
        <v>7.4336654921224495E-3</v>
      </c>
      <c r="CL28" s="21">
        <f t="shared" si="54"/>
        <v>368.48</v>
      </c>
      <c r="CM28" s="21">
        <f t="shared" si="55"/>
        <v>30.706666666666667</v>
      </c>
      <c r="CN28" s="21">
        <f t="shared" si="56"/>
        <v>348.65</v>
      </c>
      <c r="CO28" s="21">
        <f t="shared" si="57"/>
        <v>29.054166666666664</v>
      </c>
      <c r="CP28" s="54">
        <f t="shared" si="24"/>
        <v>-19.830000000000041</v>
      </c>
      <c r="CQ28" s="21">
        <f>CP28-CN31</f>
        <v>-165.84537500000002</v>
      </c>
      <c r="CR28" s="21">
        <f t="shared" si="58"/>
        <v>0.24251678294063445</v>
      </c>
      <c r="CS28" s="21">
        <f t="shared" si="25"/>
        <v>0.22946557851783597</v>
      </c>
      <c r="CT28" s="21">
        <f t="shared" si="59"/>
        <v>-1.3051204422798474E-2</v>
      </c>
      <c r="CU28" s="21">
        <f>CS28-CT31</f>
        <v>0.24169428171889398</v>
      </c>
      <c r="CV28" s="79">
        <f t="shared" si="60"/>
        <v>48.476133232416302</v>
      </c>
      <c r="CW28" s="102">
        <v>25</v>
      </c>
    </row>
    <row r="29" spans="1:101" s="22" customFormat="1" ht="17.25" customHeight="1">
      <c r="A29" s="93">
        <v>25</v>
      </c>
      <c r="B29" s="10" t="s">
        <v>19</v>
      </c>
      <c r="C29" s="186">
        <v>557.20000000000005</v>
      </c>
      <c r="D29" s="186"/>
      <c r="E29" s="93">
        <v>24</v>
      </c>
      <c r="F29" s="11">
        <v>29.89</v>
      </c>
      <c r="G29" s="11">
        <v>2.99</v>
      </c>
      <c r="H29" s="11"/>
      <c r="I29" s="11">
        <f>H29-F29</f>
        <v>-29.89</v>
      </c>
      <c r="J29" s="21">
        <v>16.603000000000002</v>
      </c>
      <c r="K29" s="21">
        <v>23.026</v>
      </c>
      <c r="L29" s="45">
        <f t="shared" si="12"/>
        <v>6.4229999999999983</v>
      </c>
      <c r="M29" s="21">
        <f>K29-K31</f>
        <v>-5.7457916666666726</v>
      </c>
      <c r="N29" s="21">
        <f t="shared" si="13"/>
        <v>2.9797200287150036E-2</v>
      </c>
      <c r="O29" s="21">
        <f t="shared" si="14"/>
        <v>4.1324479540559941E-2</v>
      </c>
      <c r="P29" s="21">
        <f t="shared" si="27"/>
        <v>1.1527279253409906E-2</v>
      </c>
      <c r="Q29" s="25">
        <f>O29-O31</f>
        <v>3.8569620044801717E-3</v>
      </c>
      <c r="R29" s="21">
        <v>19.542000000000002</v>
      </c>
      <c r="S29" s="34">
        <v>0</v>
      </c>
      <c r="T29" s="44">
        <f t="shared" si="15"/>
        <v>-19.542000000000002</v>
      </c>
      <c r="U29" s="21">
        <f>S29-S31</f>
        <v>-25.464541666666666</v>
      </c>
      <c r="V29" s="21">
        <f t="shared" si="61"/>
        <v>3.507178750897344E-2</v>
      </c>
      <c r="W29" s="21">
        <f t="shared" si="28"/>
        <v>0</v>
      </c>
      <c r="X29" s="21">
        <f t="shared" si="29"/>
        <v>-3.507178750897344E-2</v>
      </c>
      <c r="Y29" s="25">
        <f>W29-W31</f>
        <v>-3.2720139090346032E-2</v>
      </c>
      <c r="Z29" s="21">
        <v>12.706</v>
      </c>
      <c r="AA29" s="34">
        <v>36.085999999999999</v>
      </c>
      <c r="AB29" s="45">
        <f t="shared" si="16"/>
        <v>23.38</v>
      </c>
      <c r="AC29" s="21">
        <f>AA29-AA31</f>
        <v>16.205791666666666</v>
      </c>
      <c r="AD29" s="21">
        <f t="shared" si="30"/>
        <v>2.2803302225412776E-2</v>
      </c>
      <c r="AE29" s="21">
        <f t="shared" si="31"/>
        <v>6.4763101220387642E-2</v>
      </c>
      <c r="AF29" s="21">
        <f t="shared" si="32"/>
        <v>4.1959798994974866E-2</v>
      </c>
      <c r="AG29" s="47">
        <f>AE29-AE31</f>
        <v>3.8667060081207683E-2</v>
      </c>
      <c r="AH29" s="21">
        <v>0</v>
      </c>
      <c r="AI29" s="34">
        <v>0</v>
      </c>
      <c r="AJ29" s="44">
        <f t="shared" si="17"/>
        <v>0</v>
      </c>
      <c r="AK29" s="21">
        <f>AI29-AI31</f>
        <v>-14.003166666666663</v>
      </c>
      <c r="AL29" s="21">
        <f t="shared" si="33"/>
        <v>0</v>
      </c>
      <c r="AM29" s="21">
        <f t="shared" si="34"/>
        <v>0</v>
      </c>
      <c r="AN29" s="21">
        <f t="shared" si="35"/>
        <v>0</v>
      </c>
      <c r="AO29" s="25">
        <f>AM29-AM31</f>
        <v>-1.8062130324394198E-2</v>
      </c>
      <c r="AP29" s="21">
        <v>13.236000000000001</v>
      </c>
      <c r="AQ29" s="34">
        <v>11.025</v>
      </c>
      <c r="AR29" s="44">
        <f t="shared" si="18"/>
        <v>-2.2110000000000003</v>
      </c>
      <c r="AS29" s="21">
        <f>AQ29-AQ31</f>
        <v>5.8951250000000002</v>
      </c>
      <c r="AT29" s="21">
        <f t="shared" si="36"/>
        <v>2.3754486719310838E-2</v>
      </c>
      <c r="AU29" s="21">
        <f t="shared" si="37"/>
        <v>1.9786432160804019E-2</v>
      </c>
      <c r="AV29" s="21">
        <f t="shared" si="38"/>
        <v>-3.9680545585068193E-3</v>
      </c>
      <c r="AW29" s="25">
        <f>AU29-AU31</f>
        <v>1.3310376056579178E-2</v>
      </c>
      <c r="AX29" s="21">
        <v>1.135</v>
      </c>
      <c r="AY29" s="21">
        <v>0</v>
      </c>
      <c r="AZ29" s="44">
        <f t="shared" si="19"/>
        <v>-1.135</v>
      </c>
      <c r="BA29" s="21">
        <f>AY29-AY31</f>
        <v>0</v>
      </c>
      <c r="BB29" s="21">
        <f t="shared" si="39"/>
        <v>2.0369705671213208E-3</v>
      </c>
      <c r="BC29" s="21">
        <f t="shared" si="40"/>
        <v>0</v>
      </c>
      <c r="BD29" s="21">
        <f t="shared" si="41"/>
        <v>-2.0369705671213208E-3</v>
      </c>
      <c r="BE29" s="25">
        <f>BC29-BC31</f>
        <v>0</v>
      </c>
      <c r="BF29" s="21">
        <v>2.7210000000000001</v>
      </c>
      <c r="BG29" s="21">
        <v>1.2629999999999999</v>
      </c>
      <c r="BH29" s="44">
        <f t="shared" si="20"/>
        <v>-1.4580000000000002</v>
      </c>
      <c r="BI29" s="21">
        <f>BG29-BG31</f>
        <v>-1.9649583333333336</v>
      </c>
      <c r="BJ29" s="21">
        <f t="shared" si="42"/>
        <v>4.8833452979181622E-3</v>
      </c>
      <c r="BK29" s="21">
        <f t="shared" si="43"/>
        <v>2.2666905958363243E-3</v>
      </c>
      <c r="BL29" s="21">
        <f t="shared" si="44"/>
        <v>-2.6166547020818379E-3</v>
      </c>
      <c r="BM29" s="25">
        <f>BK29-BK31</f>
        <v>-1.7523029306573926E-3</v>
      </c>
      <c r="BN29" s="21">
        <v>5.8520000000000003</v>
      </c>
      <c r="BO29" s="21">
        <v>7.548</v>
      </c>
      <c r="BP29" s="45">
        <f t="shared" si="21"/>
        <v>1.6959999999999997</v>
      </c>
      <c r="BQ29" s="21">
        <f>BO29-BO31</f>
        <v>-4.5453749999999999</v>
      </c>
      <c r="BR29" s="21">
        <f t="shared" si="45"/>
        <v>1.050251256281407E-2</v>
      </c>
      <c r="BS29" s="21">
        <f t="shared" si="46"/>
        <v>1.3546302943287868E-2</v>
      </c>
      <c r="BT29" s="21">
        <f t="shared" si="47"/>
        <v>3.0437903804737976E-3</v>
      </c>
      <c r="BU29" s="25">
        <f>BS29-BS31</f>
        <v>-1.8901869455978781E-3</v>
      </c>
      <c r="BV29" s="21">
        <v>14.507</v>
      </c>
      <c r="BW29" s="21">
        <v>14.58</v>
      </c>
      <c r="BX29" s="45">
        <f t="shared" si="22"/>
        <v>7.3000000000000398E-2</v>
      </c>
      <c r="BY29" s="21">
        <f>BW29-BW31</f>
        <v>-5.2879166666666659</v>
      </c>
      <c r="BZ29" s="21">
        <f t="shared" si="48"/>
        <v>2.603553481694185E-2</v>
      </c>
      <c r="CA29" s="21">
        <f t="shared" si="49"/>
        <v>2.6166547020818377E-2</v>
      </c>
      <c r="CB29" s="21">
        <f t="shared" si="50"/>
        <v>1.3101220387652657E-4</v>
      </c>
      <c r="CC29" s="25">
        <f>CA29-CA31</f>
        <v>1.7360656957671541E-4</v>
      </c>
      <c r="CD29" s="21">
        <v>16.888000000000002</v>
      </c>
      <c r="CE29" s="21">
        <v>17.100000000000001</v>
      </c>
      <c r="CF29" s="45">
        <f t="shared" si="23"/>
        <v>0.21199999999999974</v>
      </c>
      <c r="CG29" s="21">
        <f>CE29-CE31</f>
        <v>-5.9109999999999978</v>
      </c>
      <c r="CH29" s="21">
        <f t="shared" si="51"/>
        <v>3.0308686288585785E-2</v>
      </c>
      <c r="CI29" s="21">
        <f t="shared" si="52"/>
        <v>3.0689160086145011E-2</v>
      </c>
      <c r="CJ29" s="21">
        <f t="shared" si="53"/>
        <v>3.8047379755922622E-4</v>
      </c>
      <c r="CK29" s="25">
        <f>CI29-CI31</f>
        <v>8.844420058046476E-4</v>
      </c>
      <c r="CL29" s="21">
        <f t="shared" si="54"/>
        <v>103.19000000000001</v>
      </c>
      <c r="CM29" s="21">
        <f>CL29/4</f>
        <v>25.797500000000003</v>
      </c>
      <c r="CN29" s="21">
        <f t="shared" si="56"/>
        <v>110.62800000000001</v>
      </c>
      <c r="CO29" s="21">
        <f t="shared" si="57"/>
        <v>9.2190000000000012</v>
      </c>
      <c r="CP29" s="55">
        <f t="shared" si="24"/>
        <v>7.4380000000000024</v>
      </c>
      <c r="CQ29" s="21"/>
      <c r="CR29" s="21">
        <f t="shared" si="58"/>
        <v>0.18519382627422828</v>
      </c>
      <c r="CS29" s="21">
        <f t="shared" si="25"/>
        <v>0.1985427135678392</v>
      </c>
      <c r="CT29" s="21">
        <f t="shared" si="59"/>
        <v>1.3348887293610917E-2</v>
      </c>
      <c r="CU29" s="21">
        <f>CS29-CT31</f>
        <v>0.21077141676889721</v>
      </c>
      <c r="CV29" s="79">
        <f t="shared" si="60"/>
        <v>41.94347185929648</v>
      </c>
      <c r="CW29" s="102">
        <v>13</v>
      </c>
    </row>
    <row r="30" spans="1:101" s="30" customFormat="1" ht="17.25" customHeight="1">
      <c r="A30" s="190" t="s">
        <v>34</v>
      </c>
      <c r="B30" s="191"/>
      <c r="C30" s="192"/>
      <c r="D30" s="27"/>
      <c r="E30" s="27"/>
      <c r="F30" s="28"/>
      <c r="G30" s="28"/>
      <c r="H30" s="28"/>
      <c r="I30" s="28"/>
      <c r="J30" s="29">
        <f>SUM(J6:J29)</f>
        <v>677.49899999999991</v>
      </c>
      <c r="K30" s="29">
        <f>SUM(K6:K29)</f>
        <v>690.52300000000014</v>
      </c>
      <c r="L30" s="41">
        <f>SUM(L6:L29)</f>
        <v>13.023999999999992</v>
      </c>
      <c r="M30" s="29"/>
      <c r="N30" s="29">
        <f>SUM(N6:N29)</f>
        <v>0.87784268409358479</v>
      </c>
      <c r="O30" s="29">
        <f>SUM(O6:O29)</f>
        <v>0.89922042086591447</v>
      </c>
      <c r="P30" s="41">
        <f>SUM(P6:P29)</f>
        <v>2.1377736772329851E-2</v>
      </c>
      <c r="Q30" s="89"/>
      <c r="R30" s="29">
        <f>SUM(R6:R29)</f>
        <v>583.85200000000009</v>
      </c>
      <c r="S30" s="29">
        <f>SUM(S6:S29)</f>
        <v>611.149</v>
      </c>
      <c r="T30" s="41">
        <f>SUM(T6:T29)</f>
        <v>27.296999999999997</v>
      </c>
      <c r="U30" s="29"/>
      <c r="V30" s="29">
        <f>SUM(V6:V29)</f>
        <v>0.75760054829732715</v>
      </c>
      <c r="W30" s="29">
        <f>SUM(W6:W29)</f>
        <v>0.78528333816830476</v>
      </c>
      <c r="X30" s="29">
        <f>SUM(X6:X29)</f>
        <v>2.7682789870977845E-2</v>
      </c>
      <c r="Y30" s="89"/>
      <c r="Z30" s="29">
        <f>SUM(Z6:Z29)</f>
        <v>505.56400000000002</v>
      </c>
      <c r="AA30" s="29">
        <f>SUM(AA6:AA29)</f>
        <v>477.125</v>
      </c>
      <c r="AB30" s="43">
        <f>SUM(AB6:AB29)</f>
        <v>-28.439000000000004</v>
      </c>
      <c r="AC30" s="29"/>
      <c r="AD30" s="29">
        <f>SUM(AD6:AD29)</f>
        <v>0.65399735284890903</v>
      </c>
      <c r="AE30" s="29">
        <f>SUM(AE6:AE29)</f>
        <v>0.62630498734031914</v>
      </c>
      <c r="AF30" s="29">
        <f>SUM(AF6:AF29)</f>
        <v>-2.7692365508589813E-2</v>
      </c>
      <c r="AG30" s="89"/>
      <c r="AH30" s="29">
        <f>SUM(AH6:AH29)</f>
        <v>401.1230000000001</v>
      </c>
      <c r="AI30" s="29">
        <f>SUM(AI6:AI29)</f>
        <v>336.07599999999991</v>
      </c>
      <c r="AJ30" s="43">
        <f>SUM(AJ6:AJ29)</f>
        <v>-65.047000000000011</v>
      </c>
      <c r="AK30" s="29"/>
      <c r="AL30" s="29">
        <f>SUM(AL6:AL29)</f>
        <v>0.51531247648047429</v>
      </c>
      <c r="AM30" s="29">
        <f>SUM(AM6:AM29)</f>
        <v>0.43349112778546073</v>
      </c>
      <c r="AN30" s="29">
        <f>SUM(AN6:AN29)</f>
        <v>-8.1821348695013757E-2</v>
      </c>
      <c r="AO30" s="89"/>
      <c r="AP30" s="29">
        <f>SUM(AP6:AP29)</f>
        <v>178.40700000000001</v>
      </c>
      <c r="AQ30" s="29">
        <f>SUM(AQ6:AQ29)</f>
        <v>123.117</v>
      </c>
      <c r="AR30" s="43">
        <f>SUM(AR6:AR29)</f>
        <v>-55.29</v>
      </c>
      <c r="AS30" s="29"/>
      <c r="AT30" s="29">
        <f>SUM(AT6:AT29)</f>
        <v>0.23051130151516158</v>
      </c>
      <c r="AU30" s="29">
        <f>SUM(AU6:AU29)</f>
        <v>0.15542534650139619</v>
      </c>
      <c r="AV30" s="29">
        <f>SUM(AV6:AV29)</f>
        <v>-7.5085955013765401E-2</v>
      </c>
      <c r="AW30" s="89"/>
      <c r="AX30" s="29">
        <f>SUM(AX6:AX29)</f>
        <v>50.29399999999999</v>
      </c>
      <c r="AY30" s="29">
        <f>SUM(AY6:AY29)</f>
        <v>0</v>
      </c>
      <c r="AZ30" s="43">
        <f>SUM(AZ6:AZ29)</f>
        <v>-50.29399999999999</v>
      </c>
      <c r="BA30" s="29"/>
      <c r="BB30" s="29">
        <f>SUM(BB6:BB29)</f>
        <v>6.4293513547539802E-2</v>
      </c>
      <c r="BC30" s="29">
        <f>SUM(BC6:BC29)</f>
        <v>0</v>
      </c>
      <c r="BD30" s="29">
        <f>SUM(BD6:BD29)</f>
        <v>-6.4293513547539802E-2</v>
      </c>
      <c r="BE30" s="89"/>
      <c r="BF30" s="29">
        <f>SUM(BF6:BF29)</f>
        <v>142.47399999999999</v>
      </c>
      <c r="BG30" s="29">
        <f>SUM(BG6:BG29)</f>
        <v>77.471000000000004</v>
      </c>
      <c r="BH30" s="43">
        <f>SUM(BH6:BH29)</f>
        <v>-65.003000000000014</v>
      </c>
      <c r="BI30" s="29"/>
      <c r="BJ30" s="29">
        <f>SUM(BJ6:BJ29)</f>
        <v>0.18061249268991628</v>
      </c>
      <c r="BK30" s="29">
        <f>SUM(BK6:BK29)</f>
        <v>9.6455844635849206E-2</v>
      </c>
      <c r="BL30" s="29">
        <f>SUM(BL6:BL29)</f>
        <v>-8.4156648054067071E-2</v>
      </c>
      <c r="BM30" s="89"/>
      <c r="BN30" s="29">
        <f>SUM(BN6:BN29)</f>
        <v>308.95199999999994</v>
      </c>
      <c r="BO30" s="29">
        <f>SUM(BO6:BO29)</f>
        <v>290.24099999999999</v>
      </c>
      <c r="BP30" s="43">
        <f>SUM(BP6:BP29)</f>
        <v>-18.710999999999999</v>
      </c>
      <c r="BQ30" s="29"/>
      <c r="BR30" s="29">
        <f>SUM(BR6:BR29)</f>
        <v>0.39486273413555517</v>
      </c>
      <c r="BS30" s="29">
        <f>SUM(BS6:BS29)</f>
        <v>0.37047575733325788</v>
      </c>
      <c r="BT30" s="29">
        <f>SUM(BT6:BT29)</f>
        <v>-2.4386976802297164E-2</v>
      </c>
      <c r="BU30" s="89"/>
      <c r="BV30" s="29">
        <f>SUM(BV6:BV29)</f>
        <v>489.36999999999995</v>
      </c>
      <c r="BW30" s="29">
        <f>SUM(BW6:BW29)</f>
        <v>476.83</v>
      </c>
      <c r="BX30" s="43">
        <f>SUM(BX6:BX29)</f>
        <v>-12.540000000000004</v>
      </c>
      <c r="BY30" s="29"/>
      <c r="BZ30" s="29">
        <f>SUM(BZ6:BZ29)</f>
        <v>0.63831529979499613</v>
      </c>
      <c r="CA30" s="96">
        <f>SUM(CA6:CA29)</f>
        <v>0.62383057082979987</v>
      </c>
      <c r="CB30" s="96">
        <f>SUM(CB6:CB29)</f>
        <v>-1.4484728965196349E-2</v>
      </c>
      <c r="CC30" s="97"/>
      <c r="CD30" s="96">
        <f>SUM(CD6:CD29)</f>
        <v>536.91699999999992</v>
      </c>
      <c r="CE30" s="96">
        <f>SUM(CE6:CE29)</f>
        <v>552.26400000000001</v>
      </c>
      <c r="CF30" s="41">
        <f>SUM(CF6:CF29)</f>
        <v>15.347</v>
      </c>
      <c r="CG30" s="96"/>
      <c r="CH30" s="96">
        <f>SUM(CH6:CH29)</f>
        <v>0.69905594420576933</v>
      </c>
      <c r="CI30" s="96">
        <f>SUM(CI6:CI29)</f>
        <v>0.7153132339281687</v>
      </c>
      <c r="CJ30" s="96">
        <f>SUM(CJ6:CJ29)</f>
        <v>1.6257289722399541E-2</v>
      </c>
      <c r="CK30" s="97"/>
      <c r="CL30" s="96">
        <f>SUM(CL7:CL29)</f>
        <v>3721.3809999999999</v>
      </c>
      <c r="CM30" s="96"/>
      <c r="CN30" s="96">
        <f>SUM(CN7:CN29)</f>
        <v>3504.3689999999997</v>
      </c>
      <c r="CO30" s="96"/>
      <c r="CP30" s="43">
        <f>SUM(CP6:CP29)</f>
        <v>-225.21000000000004</v>
      </c>
      <c r="CQ30" s="29"/>
      <c r="CR30" s="29">
        <f>SUM(CR6:CR29)</f>
        <v>5.0124043476092357</v>
      </c>
      <c r="CS30" s="29">
        <f>SUM(CS6:CS29)</f>
        <v>4.7189154707838412</v>
      </c>
      <c r="CT30" s="29">
        <f>SUM(CT6:CT29)</f>
        <v>-0.29348887682539215</v>
      </c>
      <c r="CU30" s="29"/>
      <c r="CV30" s="80">
        <f>SUM(CV5:CV29)</f>
        <v>1034.0669065202342</v>
      </c>
      <c r="CW30" s="81"/>
    </row>
    <row r="31" spans="1:101" s="85" customFormat="1" ht="20.25" customHeight="1">
      <c r="A31" s="193" t="s">
        <v>33</v>
      </c>
      <c r="B31" s="193"/>
      <c r="C31" s="193"/>
      <c r="D31" s="86"/>
      <c r="E31" s="86"/>
      <c r="F31" s="87"/>
      <c r="G31" s="87"/>
      <c r="H31" s="87"/>
      <c r="I31" s="87"/>
      <c r="J31" s="88">
        <f>J30/24</f>
        <v>28.229124999999996</v>
      </c>
      <c r="K31" s="88">
        <f>+K30/24</f>
        <v>28.771791666666672</v>
      </c>
      <c r="L31" s="88">
        <f>L30/24</f>
        <v>0.5426666666666663</v>
      </c>
      <c r="M31" s="88"/>
      <c r="N31" s="88">
        <f>N30/24</f>
        <v>3.6576778503899364E-2</v>
      </c>
      <c r="O31" s="88">
        <f>O30/24</f>
        <v>3.746751753607977E-2</v>
      </c>
      <c r="P31" s="88">
        <f>P30/24</f>
        <v>8.9073903218041045E-4</v>
      </c>
      <c r="Q31" s="88"/>
      <c r="R31" s="88">
        <f>R30/24</f>
        <v>24.32716666666667</v>
      </c>
      <c r="S31" s="88">
        <f>+S30/24</f>
        <v>25.464541666666666</v>
      </c>
      <c r="T31" s="88">
        <f>T30/24</f>
        <v>1.1373749999999998</v>
      </c>
      <c r="U31" s="88"/>
      <c r="V31" s="88">
        <f>V30/24</f>
        <v>3.1566689512388633E-2</v>
      </c>
      <c r="W31" s="88">
        <f>W30/24</f>
        <v>3.2720139090346032E-2</v>
      </c>
      <c r="X31" s="88">
        <f>X30/24</f>
        <v>1.1534495779574102E-3</v>
      </c>
      <c r="Y31" s="88"/>
      <c r="Z31" s="88">
        <f>Z30/24</f>
        <v>21.065166666666666</v>
      </c>
      <c r="AA31" s="88">
        <f>+AA30/24</f>
        <v>19.880208333333332</v>
      </c>
      <c r="AB31" s="88">
        <f>AB30/24</f>
        <v>-1.1849583333333336</v>
      </c>
      <c r="AC31" s="88"/>
      <c r="AD31" s="88">
        <f>AD30/24</f>
        <v>2.7249889702037875E-2</v>
      </c>
      <c r="AE31" s="88">
        <f>AE30/24</f>
        <v>2.6096041139179963E-2</v>
      </c>
      <c r="AF31" s="88">
        <f>AF30/24</f>
        <v>-1.1538485628579088E-3</v>
      </c>
      <c r="AG31" s="88"/>
      <c r="AH31" s="88">
        <f>AH30/24</f>
        <v>16.713458333333339</v>
      </c>
      <c r="AI31" s="88">
        <f>+AI30/24</f>
        <v>14.003166666666663</v>
      </c>
      <c r="AJ31" s="88">
        <f>AJ30/24</f>
        <v>-2.710291666666667</v>
      </c>
      <c r="AK31" s="88"/>
      <c r="AL31" s="88">
        <f>AL30/24</f>
        <v>2.1471353186686429E-2</v>
      </c>
      <c r="AM31" s="88">
        <f>AM30/24</f>
        <v>1.8062130324394198E-2</v>
      </c>
      <c r="AN31" s="88">
        <f>AN30/24</f>
        <v>-3.4092228622922397E-3</v>
      </c>
      <c r="AO31" s="88"/>
      <c r="AP31" s="88">
        <f>AP30/24</f>
        <v>7.4336250000000001</v>
      </c>
      <c r="AQ31" s="88">
        <f>+AQ30/24</f>
        <v>5.1298750000000002</v>
      </c>
      <c r="AR31" s="88">
        <f>AR30/24</f>
        <v>-2.30375</v>
      </c>
      <c r="AS31" s="88"/>
      <c r="AT31" s="88">
        <f>AT30/24</f>
        <v>9.6046375631317332E-3</v>
      </c>
      <c r="AU31" s="88">
        <f>AU30/24</f>
        <v>6.4760561042248414E-3</v>
      </c>
      <c r="AV31" s="88">
        <f>AV30/24</f>
        <v>-3.1285814589068917E-3</v>
      </c>
      <c r="AW31" s="88"/>
      <c r="AX31" s="88">
        <f>AX30/24</f>
        <v>2.0955833333333329</v>
      </c>
      <c r="AY31" s="88">
        <f>+AY30/24</f>
        <v>0</v>
      </c>
      <c r="AZ31" s="88">
        <f>AZ30/24</f>
        <v>-2.0955833333333329</v>
      </c>
      <c r="BA31" s="88"/>
      <c r="BB31" s="88">
        <f>BB30/24</f>
        <v>2.6788963978141584E-3</v>
      </c>
      <c r="BC31" s="88">
        <f>BC30/24</f>
        <v>0</v>
      </c>
      <c r="BD31" s="88">
        <f>BD30/24</f>
        <v>-2.6788963978141584E-3</v>
      </c>
      <c r="BE31" s="88"/>
      <c r="BF31" s="88">
        <f>BF30/24</f>
        <v>5.9364166666666662</v>
      </c>
      <c r="BG31" s="88">
        <f>+BG30/24</f>
        <v>3.2279583333333335</v>
      </c>
      <c r="BH31" s="88">
        <f>BH30/24</f>
        <v>-2.7084583333333341</v>
      </c>
      <c r="BI31" s="88"/>
      <c r="BJ31" s="88">
        <f>BJ30/24</f>
        <v>7.5255205287465118E-3</v>
      </c>
      <c r="BK31" s="88">
        <f>BK30/24</f>
        <v>4.0189935264937169E-3</v>
      </c>
      <c r="BL31" s="88">
        <f>BL30/24</f>
        <v>-3.5065270022527945E-3</v>
      </c>
      <c r="BM31" s="88"/>
      <c r="BN31" s="88">
        <f>BN30/24</f>
        <v>12.872999999999998</v>
      </c>
      <c r="BO31" s="88">
        <f>+BO30/24</f>
        <v>12.093375</v>
      </c>
      <c r="BP31" s="88">
        <f>BP30/24</f>
        <v>-0.7796249999999999</v>
      </c>
      <c r="BQ31" s="88"/>
      <c r="BR31" s="88">
        <f>BR30/24</f>
        <v>1.6452613922314799E-2</v>
      </c>
      <c r="BS31" s="88">
        <f>BS30/24</f>
        <v>1.5436489888885746E-2</v>
      </c>
      <c r="BT31" s="88">
        <f>BT30/24</f>
        <v>-1.0161240334290486E-3</v>
      </c>
      <c r="BU31" s="88"/>
      <c r="BV31" s="88">
        <f>BV30/24</f>
        <v>20.390416666666663</v>
      </c>
      <c r="BW31" s="88">
        <f>+BW30/24</f>
        <v>19.867916666666666</v>
      </c>
      <c r="BX31" s="88">
        <f>BX30/24</f>
        <v>-0.52250000000000019</v>
      </c>
      <c r="BY31" s="88"/>
      <c r="BZ31" s="88">
        <f>BZ30/24</f>
        <v>2.6596470824791506E-2</v>
      </c>
      <c r="CA31" s="88">
        <f>CA30/24</f>
        <v>2.5992940451241661E-2</v>
      </c>
      <c r="CB31" s="88">
        <f>CB30/24</f>
        <v>-6.0353037354984786E-4</v>
      </c>
      <c r="CC31" s="88"/>
      <c r="CD31" s="88">
        <f>CD30/24</f>
        <v>22.371541666666662</v>
      </c>
      <c r="CE31" s="88">
        <f>+CE30/24</f>
        <v>23.010999999999999</v>
      </c>
      <c r="CF31" s="88">
        <f>CF30/24</f>
        <v>0.63945833333333335</v>
      </c>
      <c r="CG31" s="88"/>
      <c r="CH31" s="88">
        <f>CH30/24</f>
        <v>2.9127331008573721E-2</v>
      </c>
      <c r="CI31" s="88">
        <f>CI30/24</f>
        <v>2.9804718080340364E-2</v>
      </c>
      <c r="CJ31" s="88">
        <f>CJ30/24</f>
        <v>6.7738707176664753E-4</v>
      </c>
      <c r="CK31" s="88"/>
      <c r="CL31" s="88">
        <f>CL30/24</f>
        <v>155.05754166666665</v>
      </c>
      <c r="CM31" s="88"/>
      <c r="CN31" s="88">
        <f>CN30/24</f>
        <v>146.01537499999998</v>
      </c>
      <c r="CO31" s="88"/>
      <c r="CP31" s="88"/>
      <c r="CQ31" s="88"/>
      <c r="CR31" s="88">
        <f>CR30/24</f>
        <v>0.20885018115038481</v>
      </c>
      <c r="CS31" s="88"/>
      <c r="CT31" s="88">
        <f>CT30/24</f>
        <v>-1.2228703201058006E-2</v>
      </c>
      <c r="CU31" s="88"/>
      <c r="CV31" s="83"/>
      <c r="CW31" s="84"/>
    </row>
    <row r="32" spans="1:101">
      <c r="A32" s="73"/>
      <c r="B32" s="74"/>
      <c r="C32" s="75"/>
      <c r="D32" s="74"/>
      <c r="E32" s="74"/>
      <c r="F32" s="76"/>
      <c r="G32" s="76"/>
      <c r="H32" s="76"/>
      <c r="I32" s="76"/>
      <c r="J32" s="63"/>
      <c r="K32" s="64"/>
      <c r="L32" s="64"/>
      <c r="M32" s="64"/>
      <c r="N32" s="64"/>
      <c r="O32" s="64"/>
      <c r="P32" s="64"/>
      <c r="Q32" s="64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</row>
    <row r="33" spans="1:100">
      <c r="A33" s="42"/>
      <c r="B33" s="189" t="s">
        <v>48</v>
      </c>
      <c r="C33" s="189"/>
      <c r="D33" s="68"/>
      <c r="E33" s="68"/>
      <c r="F33" s="69"/>
      <c r="G33" s="70"/>
      <c r="H33" s="71"/>
      <c r="I33" s="72"/>
      <c r="J33" s="63"/>
      <c r="K33" s="64"/>
      <c r="L33" s="64"/>
      <c r="M33" s="64"/>
      <c r="N33" s="64"/>
      <c r="O33" s="64"/>
      <c r="P33" s="64"/>
      <c r="Q33" s="64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</row>
    <row r="34" spans="1:100" s="6" customFormat="1">
      <c r="A34" s="58"/>
      <c r="B34" s="189" t="s">
        <v>49</v>
      </c>
      <c r="C34" s="189"/>
      <c r="D34" s="95"/>
      <c r="E34" s="95"/>
      <c r="F34" s="57"/>
      <c r="G34" s="61"/>
      <c r="H34" s="13"/>
      <c r="I34" s="62"/>
      <c r="J34" s="66"/>
      <c r="K34" s="67"/>
      <c r="L34" s="67"/>
      <c r="M34" s="67"/>
      <c r="N34" s="67"/>
      <c r="O34" s="67"/>
      <c r="P34" s="67"/>
      <c r="Q34" s="67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</row>
    <row r="35" spans="1:100" s="6" customFormat="1" ht="13.5" customHeight="1">
      <c r="A35" s="59"/>
      <c r="B35" s="187" t="s">
        <v>32</v>
      </c>
      <c r="C35" s="187"/>
      <c r="D35" s="95"/>
      <c r="E35" s="95"/>
      <c r="F35" s="57"/>
      <c r="G35" s="2"/>
      <c r="H35" s="2"/>
      <c r="I35" s="2"/>
      <c r="J35" s="7"/>
      <c r="K35" s="8"/>
      <c r="L35" s="8"/>
      <c r="M35" s="8"/>
      <c r="N35" s="8"/>
      <c r="O35" s="8"/>
      <c r="P35" s="8"/>
      <c r="Q35" s="8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</row>
    <row r="36" spans="1:100" s="6" customFormat="1">
      <c r="A36" s="60"/>
      <c r="B36" s="188"/>
      <c r="C36" s="188"/>
      <c r="D36" s="95"/>
      <c r="E36" s="95"/>
      <c r="F36" s="57"/>
      <c r="G36" s="2"/>
      <c r="H36" s="2"/>
      <c r="I36" s="2"/>
      <c r="J36" s="7"/>
      <c r="K36" s="8"/>
      <c r="L36" s="8"/>
      <c r="M36" s="8"/>
      <c r="N36" s="8"/>
      <c r="O36" s="8"/>
      <c r="P36" s="8"/>
      <c r="Q36" s="8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</row>
    <row r="37" spans="1:100" s="6" customFormat="1">
      <c r="A37" s="35"/>
      <c r="B37" s="189" t="s">
        <v>68</v>
      </c>
      <c r="C37" s="189"/>
      <c r="D37" s="189"/>
      <c r="E37" s="189"/>
      <c r="F37" s="189"/>
      <c r="G37" s="2"/>
      <c r="H37" s="2"/>
      <c r="I37" s="2"/>
      <c r="J37" s="7"/>
      <c r="K37" s="8"/>
      <c r="L37" s="8"/>
      <c r="M37" s="8"/>
      <c r="N37" s="8"/>
      <c r="O37" s="8"/>
      <c r="P37" s="8"/>
      <c r="Q37" s="8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</row>
    <row r="38" spans="1:100" s="6" customFormat="1">
      <c r="A38" s="37"/>
      <c r="B38" s="189" t="s">
        <v>53</v>
      </c>
      <c r="C38" s="189"/>
      <c r="D38" s="95"/>
      <c r="E38" s="95"/>
      <c r="F38" s="57"/>
      <c r="G38" s="2"/>
      <c r="H38" s="2"/>
      <c r="I38" s="2"/>
      <c r="J38" s="7"/>
      <c r="K38" s="8"/>
      <c r="L38" s="8"/>
      <c r="M38" s="8"/>
      <c r="N38" s="8"/>
      <c r="O38" s="8"/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</row>
    <row r="39" spans="1:100">
      <c r="A39" s="98"/>
      <c r="B39" s="3" t="s">
        <v>58</v>
      </c>
    </row>
  </sheetData>
  <mergeCells count="50">
    <mergeCell ref="A2:A4"/>
    <mergeCell ref="B2:B4"/>
    <mergeCell ref="F2:I2"/>
    <mergeCell ref="J2:Q3"/>
    <mergeCell ref="C2:C4"/>
    <mergeCell ref="CW2:CW4"/>
    <mergeCell ref="C6:D6"/>
    <mergeCell ref="Z2:AG3"/>
    <mergeCell ref="AH2:AO3"/>
    <mergeCell ref="AP2:AW3"/>
    <mergeCell ref="AX2:BE3"/>
    <mergeCell ref="BF2:BM3"/>
    <mergeCell ref="BN2:BU3"/>
    <mergeCell ref="R2:Y3"/>
    <mergeCell ref="C12:D12"/>
    <mergeCell ref="BV2:CC3"/>
    <mergeCell ref="CD2:CK3"/>
    <mergeCell ref="CL2:CU3"/>
    <mergeCell ref="CV2:CV4"/>
    <mergeCell ref="C7:D7"/>
    <mergeCell ref="C8:D8"/>
    <mergeCell ref="C9:D9"/>
    <mergeCell ref="C10:D10"/>
    <mergeCell ref="C11:D11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B38:C38"/>
    <mergeCell ref="C5:D5"/>
    <mergeCell ref="A31:C31"/>
    <mergeCell ref="B33:C33"/>
    <mergeCell ref="B34:C34"/>
    <mergeCell ref="B35:C35"/>
    <mergeCell ref="B36:C36"/>
    <mergeCell ref="B37:F37"/>
    <mergeCell ref="C25:D25"/>
    <mergeCell ref="C26:D26"/>
    <mergeCell ref="C27:D27"/>
    <mergeCell ref="C28:D28"/>
    <mergeCell ref="C29:D29"/>
    <mergeCell ref="A30:C30"/>
    <mergeCell ref="C19:D19"/>
    <mergeCell ref="C20:D20"/>
  </mergeCells>
  <pageMargins left="0.70866141732283472" right="0.70866141732283472" top="0.74803149606299213" bottom="0.74803149606299213" header="0.31496062992125984" footer="0.31496062992125984"/>
  <pageSetup paperSize="9" orientation="landscape" copies="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W37"/>
  <sheetViews>
    <sheetView workbookViewId="0">
      <pane xSplit="9" ySplit="4" topLeftCell="J23" activePane="bottomRight" state="frozen"/>
      <selection pane="topRight" activeCell="J1" sqref="J1"/>
      <selection pane="bottomLeft" activeCell="A6" sqref="A6"/>
      <selection pane="bottomRight" activeCell="L41" sqref="L41"/>
    </sheetView>
  </sheetViews>
  <sheetFormatPr defaultRowHeight="12.75"/>
  <cols>
    <col min="1" max="1" width="4.28515625" style="4" customWidth="1"/>
    <col min="2" max="2" width="25" style="3" customWidth="1"/>
    <col min="3" max="3" width="9.7109375" style="5" customWidth="1"/>
    <col min="4" max="4" width="8.85546875" style="3" hidden="1" customWidth="1"/>
    <col min="5" max="5" width="0" style="3" hidden="1" customWidth="1"/>
    <col min="6" max="6" width="0" style="2" hidden="1" customWidth="1"/>
    <col min="7" max="7" width="5.7109375" style="2" hidden="1" customWidth="1"/>
    <col min="8" max="9" width="0" style="2" hidden="1" customWidth="1"/>
    <col min="10" max="10" width="7.7109375" style="7" customWidth="1"/>
    <col min="11" max="11" width="8.28515625" style="8" customWidth="1"/>
    <col min="12" max="12" width="8.85546875" style="8" customWidth="1"/>
    <col min="13" max="13" width="12.5703125" style="8" customWidth="1"/>
    <col min="14" max="16" width="8.28515625" style="8" customWidth="1"/>
    <col min="17" max="17" width="13.42578125" style="8" customWidth="1"/>
    <col min="18" max="18" width="7.7109375" style="7" customWidth="1"/>
    <col min="19" max="19" width="8.28515625" style="7" customWidth="1"/>
    <col min="20" max="20" width="8.85546875" style="7" customWidth="1"/>
    <col min="21" max="21" width="12.5703125" style="7" customWidth="1"/>
    <col min="22" max="24" width="8.28515625" style="7" customWidth="1"/>
    <col min="25" max="25" width="13.42578125" style="7" customWidth="1"/>
    <col min="26" max="26" width="7.7109375" style="7" customWidth="1"/>
    <col min="27" max="27" width="8.28515625" style="7" customWidth="1"/>
    <col min="28" max="28" width="8.85546875" style="7" customWidth="1"/>
    <col min="29" max="29" width="12.5703125" style="7" customWidth="1"/>
    <col min="30" max="32" width="8.28515625" style="7" customWidth="1"/>
    <col min="33" max="33" width="13.42578125" style="7" customWidth="1"/>
    <col min="34" max="34" width="7.7109375" style="7" customWidth="1"/>
    <col min="35" max="35" width="8.28515625" style="7" customWidth="1"/>
    <col min="36" max="36" width="8.85546875" style="7" customWidth="1"/>
    <col min="37" max="37" width="12.5703125" style="7" customWidth="1"/>
    <col min="38" max="40" width="8.28515625" style="7" customWidth="1"/>
    <col min="41" max="41" width="13.42578125" style="7" customWidth="1"/>
    <col min="42" max="42" width="7.7109375" style="7" customWidth="1"/>
    <col min="43" max="43" width="8.28515625" style="7" customWidth="1"/>
    <col min="44" max="44" width="8.85546875" style="7" customWidth="1"/>
    <col min="45" max="45" width="12.5703125" style="7" customWidth="1"/>
    <col min="46" max="48" width="8.28515625" style="7" customWidth="1"/>
    <col min="49" max="49" width="13.42578125" style="7" customWidth="1"/>
    <col min="50" max="50" width="7.7109375" style="7" customWidth="1"/>
    <col min="51" max="51" width="8.28515625" style="7" customWidth="1"/>
    <col min="52" max="52" width="8.85546875" style="7" customWidth="1"/>
    <col min="53" max="53" width="12.5703125" style="7" customWidth="1"/>
    <col min="54" max="56" width="8.28515625" style="7" customWidth="1"/>
    <col min="57" max="57" width="13.42578125" style="7" customWidth="1"/>
    <col min="58" max="58" width="7.7109375" style="7" customWidth="1"/>
    <col min="59" max="59" width="8.28515625" style="7" customWidth="1"/>
    <col min="60" max="60" width="8.85546875" style="7" customWidth="1"/>
    <col min="61" max="61" width="12.5703125" style="7" customWidth="1"/>
    <col min="62" max="64" width="8.28515625" style="7" customWidth="1"/>
    <col min="65" max="65" width="13.42578125" style="7" customWidth="1"/>
    <col min="66" max="66" width="7.7109375" style="7" customWidth="1"/>
    <col min="67" max="67" width="8.28515625" style="7" customWidth="1"/>
    <col min="68" max="68" width="8.85546875" style="7" customWidth="1"/>
    <col min="69" max="69" width="12.5703125" style="7" customWidth="1"/>
    <col min="70" max="72" width="8.28515625" style="7" customWidth="1"/>
    <col min="73" max="73" width="13.42578125" style="7" customWidth="1"/>
    <col min="74" max="74" width="7.7109375" style="7" customWidth="1"/>
    <col min="75" max="75" width="8.28515625" style="7" customWidth="1"/>
    <col min="76" max="76" width="8.85546875" style="7" customWidth="1"/>
    <col min="77" max="77" width="12.5703125" style="7" customWidth="1"/>
    <col min="78" max="80" width="8.28515625" style="7" customWidth="1"/>
    <col min="81" max="81" width="13.42578125" style="7" customWidth="1"/>
    <col min="82" max="82" width="7.7109375" style="7" customWidth="1"/>
    <col min="83" max="83" width="8.28515625" style="7" customWidth="1"/>
    <col min="84" max="84" width="8.85546875" style="7" customWidth="1"/>
    <col min="85" max="85" width="12.5703125" style="7" customWidth="1"/>
    <col min="86" max="88" width="8.28515625" style="7" customWidth="1"/>
    <col min="89" max="89" width="13.42578125" style="7" customWidth="1"/>
    <col min="90" max="92" width="9.140625" style="6"/>
    <col min="93" max="93" width="11.140625" style="6" customWidth="1"/>
    <col min="94" max="94" width="9.140625" style="6"/>
    <col min="95" max="95" width="12.28515625" style="6" customWidth="1"/>
    <col min="96" max="97" width="9.140625" style="6"/>
    <col min="98" max="98" width="11.85546875" style="6" customWidth="1"/>
    <col min="99" max="99" width="12.42578125" style="6" customWidth="1"/>
    <col min="100" max="100" width="18.85546875" style="6" customWidth="1"/>
    <col min="101" max="101" width="13.5703125" style="6" customWidth="1"/>
  </cols>
  <sheetData>
    <row r="1" spans="1:101" ht="13.5" customHeight="1"/>
    <row r="2" spans="1:101" s="1" customFormat="1" ht="17.25" customHeight="1">
      <c r="A2" s="119" t="s">
        <v>0</v>
      </c>
      <c r="B2" s="119" t="s">
        <v>1</v>
      </c>
      <c r="C2" s="122" t="s">
        <v>47</v>
      </c>
      <c r="D2" s="14"/>
      <c r="E2" s="9" t="s">
        <v>12</v>
      </c>
      <c r="F2" s="125" t="s">
        <v>13</v>
      </c>
      <c r="G2" s="125"/>
      <c r="H2" s="125"/>
      <c r="I2" s="125"/>
      <c r="J2" s="126" t="s">
        <v>25</v>
      </c>
      <c r="K2" s="127"/>
      <c r="L2" s="127"/>
      <c r="M2" s="127"/>
      <c r="N2" s="127"/>
      <c r="O2" s="127"/>
      <c r="P2" s="127"/>
      <c r="Q2" s="128"/>
      <c r="R2" s="113" t="s">
        <v>37</v>
      </c>
      <c r="S2" s="114"/>
      <c r="T2" s="114"/>
      <c r="U2" s="114"/>
      <c r="V2" s="114"/>
      <c r="W2" s="114"/>
      <c r="X2" s="114"/>
      <c r="Y2" s="115"/>
      <c r="Z2" s="132" t="s">
        <v>38</v>
      </c>
      <c r="AA2" s="133"/>
      <c r="AB2" s="133"/>
      <c r="AC2" s="133"/>
      <c r="AD2" s="133"/>
      <c r="AE2" s="133"/>
      <c r="AF2" s="133"/>
      <c r="AG2" s="134"/>
      <c r="AH2" s="138" t="s">
        <v>39</v>
      </c>
      <c r="AI2" s="139"/>
      <c r="AJ2" s="139"/>
      <c r="AK2" s="139"/>
      <c r="AL2" s="139"/>
      <c r="AM2" s="139"/>
      <c r="AN2" s="139"/>
      <c r="AO2" s="140"/>
      <c r="AP2" s="144" t="s">
        <v>40</v>
      </c>
      <c r="AQ2" s="145"/>
      <c r="AR2" s="145"/>
      <c r="AS2" s="145"/>
      <c r="AT2" s="145"/>
      <c r="AU2" s="145"/>
      <c r="AV2" s="145"/>
      <c r="AW2" s="146"/>
      <c r="AX2" s="150" t="s">
        <v>46</v>
      </c>
      <c r="AY2" s="151"/>
      <c r="AZ2" s="151"/>
      <c r="BA2" s="151"/>
      <c r="BB2" s="151"/>
      <c r="BC2" s="151"/>
      <c r="BD2" s="151"/>
      <c r="BE2" s="152"/>
      <c r="BF2" s="156" t="s">
        <v>41</v>
      </c>
      <c r="BG2" s="157"/>
      <c r="BH2" s="157"/>
      <c r="BI2" s="157"/>
      <c r="BJ2" s="157"/>
      <c r="BK2" s="157"/>
      <c r="BL2" s="157"/>
      <c r="BM2" s="158"/>
      <c r="BN2" s="162" t="s">
        <v>42</v>
      </c>
      <c r="BO2" s="163"/>
      <c r="BP2" s="163"/>
      <c r="BQ2" s="163"/>
      <c r="BR2" s="163"/>
      <c r="BS2" s="163"/>
      <c r="BT2" s="163"/>
      <c r="BU2" s="164"/>
      <c r="BV2" s="168" t="s">
        <v>43</v>
      </c>
      <c r="BW2" s="169"/>
      <c r="BX2" s="169"/>
      <c r="BY2" s="169"/>
      <c r="BZ2" s="169"/>
      <c r="CA2" s="169"/>
      <c r="CB2" s="169"/>
      <c r="CC2" s="170"/>
      <c r="CD2" s="174" t="s">
        <v>44</v>
      </c>
      <c r="CE2" s="175"/>
      <c r="CF2" s="175"/>
      <c r="CG2" s="175"/>
      <c r="CH2" s="175"/>
      <c r="CI2" s="175"/>
      <c r="CJ2" s="175"/>
      <c r="CK2" s="176"/>
      <c r="CL2" s="180" t="s">
        <v>34</v>
      </c>
      <c r="CM2" s="181"/>
      <c r="CN2" s="181"/>
      <c r="CO2" s="181"/>
      <c r="CP2" s="181"/>
      <c r="CQ2" s="181"/>
      <c r="CR2" s="181"/>
      <c r="CS2" s="181"/>
      <c r="CT2" s="181"/>
      <c r="CU2" s="182"/>
      <c r="CV2" s="196" t="s">
        <v>55</v>
      </c>
      <c r="CW2" s="194" t="s">
        <v>54</v>
      </c>
    </row>
    <row r="3" spans="1:101" s="40" customFormat="1" ht="30" customHeight="1">
      <c r="A3" s="120"/>
      <c r="B3" s="120"/>
      <c r="C3" s="124"/>
      <c r="D3" s="14"/>
      <c r="E3" s="9"/>
      <c r="F3" s="52"/>
      <c r="G3" s="52"/>
      <c r="H3" s="52"/>
      <c r="I3" s="52"/>
      <c r="J3" s="129"/>
      <c r="K3" s="130"/>
      <c r="L3" s="130"/>
      <c r="M3" s="130"/>
      <c r="N3" s="130"/>
      <c r="O3" s="130"/>
      <c r="P3" s="130"/>
      <c r="Q3" s="131"/>
      <c r="R3" s="116"/>
      <c r="S3" s="117"/>
      <c r="T3" s="117"/>
      <c r="U3" s="117"/>
      <c r="V3" s="117"/>
      <c r="W3" s="117"/>
      <c r="X3" s="117"/>
      <c r="Y3" s="118"/>
      <c r="Z3" s="135"/>
      <c r="AA3" s="136"/>
      <c r="AB3" s="136"/>
      <c r="AC3" s="136"/>
      <c r="AD3" s="136"/>
      <c r="AE3" s="136"/>
      <c r="AF3" s="136"/>
      <c r="AG3" s="137"/>
      <c r="AH3" s="141"/>
      <c r="AI3" s="142"/>
      <c r="AJ3" s="142"/>
      <c r="AK3" s="142"/>
      <c r="AL3" s="142"/>
      <c r="AM3" s="142"/>
      <c r="AN3" s="142"/>
      <c r="AO3" s="143"/>
      <c r="AP3" s="147"/>
      <c r="AQ3" s="148"/>
      <c r="AR3" s="148"/>
      <c r="AS3" s="148"/>
      <c r="AT3" s="148"/>
      <c r="AU3" s="148"/>
      <c r="AV3" s="148"/>
      <c r="AW3" s="149"/>
      <c r="AX3" s="153"/>
      <c r="AY3" s="154"/>
      <c r="AZ3" s="154"/>
      <c r="BA3" s="154"/>
      <c r="BB3" s="154"/>
      <c r="BC3" s="154"/>
      <c r="BD3" s="154"/>
      <c r="BE3" s="155"/>
      <c r="BF3" s="159"/>
      <c r="BG3" s="160"/>
      <c r="BH3" s="160"/>
      <c r="BI3" s="160"/>
      <c r="BJ3" s="160"/>
      <c r="BK3" s="160"/>
      <c r="BL3" s="160"/>
      <c r="BM3" s="161"/>
      <c r="BN3" s="165"/>
      <c r="BO3" s="166"/>
      <c r="BP3" s="166"/>
      <c r="BQ3" s="166"/>
      <c r="BR3" s="166"/>
      <c r="BS3" s="166"/>
      <c r="BT3" s="166"/>
      <c r="BU3" s="167"/>
      <c r="BV3" s="171"/>
      <c r="BW3" s="172"/>
      <c r="BX3" s="172"/>
      <c r="BY3" s="172"/>
      <c r="BZ3" s="172"/>
      <c r="CA3" s="172"/>
      <c r="CB3" s="172"/>
      <c r="CC3" s="173"/>
      <c r="CD3" s="177"/>
      <c r="CE3" s="178"/>
      <c r="CF3" s="178"/>
      <c r="CG3" s="178"/>
      <c r="CH3" s="178"/>
      <c r="CI3" s="178"/>
      <c r="CJ3" s="178"/>
      <c r="CK3" s="179"/>
      <c r="CL3" s="183"/>
      <c r="CM3" s="184"/>
      <c r="CN3" s="184"/>
      <c r="CO3" s="184"/>
      <c r="CP3" s="184"/>
      <c r="CQ3" s="184"/>
      <c r="CR3" s="184"/>
      <c r="CS3" s="184"/>
      <c r="CT3" s="184"/>
      <c r="CU3" s="185"/>
      <c r="CV3" s="197"/>
      <c r="CW3" s="194"/>
    </row>
    <row r="4" spans="1:101" s="1" customFormat="1" ht="42" customHeight="1">
      <c r="A4" s="121"/>
      <c r="B4" s="121"/>
      <c r="C4" s="38" t="s">
        <v>24</v>
      </c>
      <c r="D4" s="9"/>
      <c r="E4" s="9"/>
      <c r="F4" s="52"/>
      <c r="G4" s="52"/>
      <c r="H4" s="52"/>
      <c r="I4" s="52"/>
      <c r="J4" s="16">
        <v>2021</v>
      </c>
      <c r="K4" s="17">
        <v>2022</v>
      </c>
      <c r="L4" s="18" t="s">
        <v>28</v>
      </c>
      <c r="M4" s="18" t="s">
        <v>35</v>
      </c>
      <c r="N4" s="20" t="s">
        <v>26</v>
      </c>
      <c r="O4" s="20" t="s">
        <v>27</v>
      </c>
      <c r="P4" s="19" t="s">
        <v>30</v>
      </c>
      <c r="Q4" s="18" t="s">
        <v>36</v>
      </c>
      <c r="R4" s="16">
        <v>2021</v>
      </c>
      <c r="S4" s="16">
        <v>2022</v>
      </c>
      <c r="T4" s="31" t="s">
        <v>28</v>
      </c>
      <c r="U4" s="31" t="s">
        <v>35</v>
      </c>
      <c r="V4" s="15" t="s">
        <v>26</v>
      </c>
      <c r="W4" s="15" t="s">
        <v>27</v>
      </c>
      <c r="X4" s="32" t="s">
        <v>30</v>
      </c>
      <c r="Y4" s="31" t="s">
        <v>36</v>
      </c>
      <c r="Z4" s="16">
        <v>2021</v>
      </c>
      <c r="AA4" s="16">
        <v>2022</v>
      </c>
      <c r="AB4" s="31" t="s">
        <v>28</v>
      </c>
      <c r="AC4" s="31" t="s">
        <v>35</v>
      </c>
      <c r="AD4" s="15" t="s">
        <v>26</v>
      </c>
      <c r="AE4" s="15" t="s">
        <v>27</v>
      </c>
      <c r="AF4" s="32" t="s">
        <v>30</v>
      </c>
      <c r="AG4" s="31" t="s">
        <v>36</v>
      </c>
      <c r="AH4" s="16">
        <v>2021</v>
      </c>
      <c r="AI4" s="16">
        <v>2022</v>
      </c>
      <c r="AJ4" s="31" t="s">
        <v>28</v>
      </c>
      <c r="AK4" s="31" t="s">
        <v>35</v>
      </c>
      <c r="AL4" s="15" t="s">
        <v>26</v>
      </c>
      <c r="AM4" s="15" t="s">
        <v>27</v>
      </c>
      <c r="AN4" s="32" t="s">
        <v>30</v>
      </c>
      <c r="AO4" s="31" t="s">
        <v>36</v>
      </c>
      <c r="AP4" s="16">
        <v>2021</v>
      </c>
      <c r="AQ4" s="16">
        <v>2022</v>
      </c>
      <c r="AR4" s="31" t="s">
        <v>28</v>
      </c>
      <c r="AS4" s="31" t="s">
        <v>35</v>
      </c>
      <c r="AT4" s="15" t="s">
        <v>26</v>
      </c>
      <c r="AU4" s="15" t="s">
        <v>27</v>
      </c>
      <c r="AV4" s="32" t="s">
        <v>30</v>
      </c>
      <c r="AW4" s="31" t="s">
        <v>36</v>
      </c>
      <c r="AX4" s="16">
        <v>2021</v>
      </c>
      <c r="AY4" s="16">
        <v>2022</v>
      </c>
      <c r="AZ4" s="31" t="s">
        <v>28</v>
      </c>
      <c r="BA4" s="31" t="s">
        <v>35</v>
      </c>
      <c r="BB4" s="15" t="s">
        <v>26</v>
      </c>
      <c r="BC4" s="15" t="s">
        <v>27</v>
      </c>
      <c r="BD4" s="32" t="s">
        <v>30</v>
      </c>
      <c r="BE4" s="31" t="s">
        <v>36</v>
      </c>
      <c r="BF4" s="16">
        <v>2021</v>
      </c>
      <c r="BG4" s="16">
        <v>2022</v>
      </c>
      <c r="BH4" s="31" t="s">
        <v>28</v>
      </c>
      <c r="BI4" s="31" t="s">
        <v>35</v>
      </c>
      <c r="BJ4" s="15" t="s">
        <v>26</v>
      </c>
      <c r="BK4" s="15" t="s">
        <v>27</v>
      </c>
      <c r="BL4" s="32" t="s">
        <v>30</v>
      </c>
      <c r="BM4" s="31" t="s">
        <v>36</v>
      </c>
      <c r="BN4" s="16">
        <v>2021</v>
      </c>
      <c r="BO4" s="16">
        <v>2022</v>
      </c>
      <c r="BP4" s="31" t="s">
        <v>28</v>
      </c>
      <c r="BQ4" s="31" t="s">
        <v>35</v>
      </c>
      <c r="BR4" s="15" t="s">
        <v>26</v>
      </c>
      <c r="BS4" s="15" t="s">
        <v>27</v>
      </c>
      <c r="BT4" s="32" t="s">
        <v>30</v>
      </c>
      <c r="BU4" s="31" t="s">
        <v>36</v>
      </c>
      <c r="BV4" s="16">
        <v>2021</v>
      </c>
      <c r="BW4" s="16">
        <v>2022</v>
      </c>
      <c r="BX4" s="31" t="s">
        <v>28</v>
      </c>
      <c r="BY4" s="31" t="s">
        <v>35</v>
      </c>
      <c r="BZ4" s="15" t="s">
        <v>26</v>
      </c>
      <c r="CA4" s="15" t="s">
        <v>27</v>
      </c>
      <c r="CB4" s="32" t="s">
        <v>30</v>
      </c>
      <c r="CC4" s="31" t="s">
        <v>36</v>
      </c>
      <c r="CD4" s="16">
        <v>2021</v>
      </c>
      <c r="CE4" s="16">
        <v>2022</v>
      </c>
      <c r="CF4" s="31" t="s">
        <v>28</v>
      </c>
      <c r="CG4" s="31" t="s">
        <v>35</v>
      </c>
      <c r="CH4" s="15" t="s">
        <v>26</v>
      </c>
      <c r="CI4" s="15" t="s">
        <v>27</v>
      </c>
      <c r="CJ4" s="32" t="s">
        <v>30</v>
      </c>
      <c r="CK4" s="31" t="s">
        <v>36</v>
      </c>
      <c r="CL4" s="53">
        <v>2021</v>
      </c>
      <c r="CM4" s="48" t="s">
        <v>50</v>
      </c>
      <c r="CN4" s="39">
        <v>2022</v>
      </c>
      <c r="CO4" s="50" t="s">
        <v>51</v>
      </c>
      <c r="CP4" s="31" t="s">
        <v>28</v>
      </c>
      <c r="CQ4" s="31" t="s">
        <v>35</v>
      </c>
      <c r="CR4" s="15" t="s">
        <v>26</v>
      </c>
      <c r="CS4" s="15" t="s">
        <v>27</v>
      </c>
      <c r="CT4" s="32" t="s">
        <v>30</v>
      </c>
      <c r="CU4" s="77" t="s">
        <v>36</v>
      </c>
      <c r="CV4" s="198"/>
      <c r="CW4" s="194"/>
    </row>
    <row r="5" spans="1:101" s="22" customFormat="1" ht="19.5" customHeight="1">
      <c r="A5" s="53">
        <v>1</v>
      </c>
      <c r="B5" s="10" t="s">
        <v>16</v>
      </c>
      <c r="C5" s="186">
        <v>709.62</v>
      </c>
      <c r="D5" s="186"/>
      <c r="E5" s="53">
        <v>16</v>
      </c>
      <c r="F5" s="11">
        <v>16</v>
      </c>
      <c r="G5" s="11">
        <v>0</v>
      </c>
      <c r="H5" s="11">
        <v>16</v>
      </c>
      <c r="I5" s="11">
        <f>H5-F5</f>
        <v>0</v>
      </c>
      <c r="J5" s="46">
        <v>26.984000000000002</v>
      </c>
      <c r="K5" s="21">
        <v>25.367000000000001</v>
      </c>
      <c r="L5" s="44">
        <f t="shared" ref="L5:L28" si="0">K5-J5</f>
        <v>-1.6170000000000009</v>
      </c>
      <c r="M5" s="21">
        <f>K5-K30</f>
        <v>-2.8621249999999954</v>
      </c>
      <c r="N5" s="21">
        <f t="shared" ref="N5:N28" si="1">J5/C5</f>
        <v>3.8025985738846142E-2</v>
      </c>
      <c r="O5" s="21">
        <f t="shared" ref="O5:O28" si="2">K5/C5</f>
        <v>3.5747301372565599E-2</v>
      </c>
      <c r="P5" s="44">
        <f>O5-N5</f>
        <v>-2.2786843662805437E-3</v>
      </c>
      <c r="Q5" s="25">
        <f>O5-O30</f>
        <v>-1.0836663818299744E-3</v>
      </c>
      <c r="R5" s="46">
        <v>25.927</v>
      </c>
      <c r="S5" s="21">
        <v>21.321000000000002</v>
      </c>
      <c r="T5" s="44">
        <f t="shared" ref="T5:T28" si="3">S5-R5</f>
        <v>-4.6059999999999981</v>
      </c>
      <c r="U5" s="21">
        <f>S5-S30</f>
        <v>-3.0061666666666689</v>
      </c>
      <c r="V5" s="21">
        <f>R5/C5</f>
        <v>3.6536456131450637E-2</v>
      </c>
      <c r="W5" s="21">
        <f>S5/C5</f>
        <v>3.0045658239621208E-2</v>
      </c>
      <c r="X5" s="44">
        <f>W5-V5</f>
        <v>-6.4907978918294293E-3</v>
      </c>
      <c r="Y5" s="25">
        <f>W5-W30</f>
        <v>-1.7657410898887643E-3</v>
      </c>
      <c r="Z5" s="21">
        <v>22.042999999999999</v>
      </c>
      <c r="AA5" s="21">
        <v>19.800999999999998</v>
      </c>
      <c r="AB5" s="44">
        <f t="shared" ref="AB5:AB28" si="4">AA5-Z5</f>
        <v>-2.2420000000000009</v>
      </c>
      <c r="AC5" s="21">
        <f>AA5-AA30</f>
        <v>-1.264166666666668</v>
      </c>
      <c r="AD5" s="21">
        <f>Z5/C5</f>
        <v>3.1063104196612269E-2</v>
      </c>
      <c r="AE5" s="21">
        <f>AA5/C5</f>
        <v>2.7903666751218959E-2</v>
      </c>
      <c r="AF5" s="44">
        <f>AE5-AD5</f>
        <v>-3.1594374453933101E-3</v>
      </c>
      <c r="AG5" s="25">
        <f>AE5-AE30</f>
        <v>4.3987539052802588E-4</v>
      </c>
      <c r="AH5" s="21">
        <v>15.981</v>
      </c>
      <c r="AI5" s="21">
        <v>15.372999999999999</v>
      </c>
      <c r="AJ5" s="44">
        <f t="shared" ref="AJ5:AJ28" si="5">AI5-AH5</f>
        <v>-0.60800000000000054</v>
      </c>
      <c r="AK5" s="21">
        <f>AI5-AI30</f>
        <v>-1.3404583333333395</v>
      </c>
      <c r="AL5" s="21">
        <f>AH5/C5</f>
        <v>2.2520503931681746E-2</v>
      </c>
      <c r="AM5" s="21">
        <f>AI5/C5</f>
        <v>2.1663707336320847E-2</v>
      </c>
      <c r="AN5" s="44">
        <f>AM5-AL5</f>
        <v>-8.5679659536089942E-4</v>
      </c>
      <c r="AO5" s="25">
        <f>AM5-AM30</f>
        <v>6.0130657934462373E-6</v>
      </c>
      <c r="AP5" s="21">
        <v>6.0309999999999997</v>
      </c>
      <c r="AQ5" s="21">
        <v>7.0830000000000002</v>
      </c>
      <c r="AR5" s="45">
        <f t="shared" ref="AR5:AR28" si="6">AQ5-AP5</f>
        <v>1.0520000000000005</v>
      </c>
      <c r="AS5" s="21">
        <f>AQ5-AQ30</f>
        <v>-0.35062499999999996</v>
      </c>
      <c r="AT5" s="21">
        <f>AP5/C5</f>
        <v>8.4989149122065323E-3</v>
      </c>
      <c r="AU5" s="21">
        <f>AQ5/C5</f>
        <v>9.9813984949691393E-3</v>
      </c>
      <c r="AV5" s="21">
        <f>AU5-AT5</f>
        <v>1.482483582762607E-3</v>
      </c>
      <c r="AW5" s="25">
        <f>AU5-AU30</f>
        <v>3.0127655496353309E-4</v>
      </c>
      <c r="AX5" s="21">
        <v>0</v>
      </c>
      <c r="AY5" s="21">
        <v>2.972</v>
      </c>
      <c r="AZ5" s="45">
        <f t="shared" ref="AZ5:AZ28" si="7">AY5-AX5</f>
        <v>2.972</v>
      </c>
      <c r="BA5" s="21">
        <f>AY5-AY30</f>
        <v>0.87641666666666707</v>
      </c>
      <c r="BB5" s="21">
        <f>AX5/C5</f>
        <v>0</v>
      </c>
      <c r="BC5" s="21">
        <f>AY5/C5</f>
        <v>4.1881570417970177E-3</v>
      </c>
      <c r="BD5" s="45">
        <f>BC5-BB5</f>
        <v>4.1881570417970177E-3</v>
      </c>
      <c r="BE5" s="25">
        <f>BC5-BC30</f>
        <v>1.5092606439828593E-3</v>
      </c>
      <c r="BF5" s="23">
        <v>9.0020000000000007</v>
      </c>
      <c r="BG5" s="21">
        <v>6.4530000000000003</v>
      </c>
      <c r="BH5" s="44">
        <f t="shared" ref="BH5:BH28" si="8">BG5-BF5</f>
        <v>-2.5490000000000004</v>
      </c>
      <c r="BI5" s="21">
        <f>BG5-BG30</f>
        <v>0.51658333333333406</v>
      </c>
      <c r="BJ5" s="21">
        <f>BF5/C5</f>
        <v>1.2685662749076971E-2</v>
      </c>
      <c r="BK5" s="21">
        <f>BG5/C5</f>
        <v>9.0935993912234728E-3</v>
      </c>
      <c r="BL5" s="44">
        <f>BK5-BJ5</f>
        <v>-3.5920633578534981E-3</v>
      </c>
      <c r="BM5" s="25">
        <f>BK5-BK30</f>
        <v>1.5110706034309378E-3</v>
      </c>
      <c r="BN5" s="21">
        <v>19.29</v>
      </c>
      <c r="BO5" s="21">
        <v>13.021000000000001</v>
      </c>
      <c r="BP5" s="44">
        <f t="shared" ref="BP5:BP28" si="9">BO5-BN5</f>
        <v>-6.2689999999999984</v>
      </c>
      <c r="BQ5" s="21">
        <f>BO5-BO30</f>
        <v>0.14800000000000324</v>
      </c>
      <c r="BR5" s="21">
        <f>BN5/C5</f>
        <v>2.7183563033736365E-2</v>
      </c>
      <c r="BS5" s="21">
        <f>BO5/C5</f>
        <v>1.8349257349003695E-2</v>
      </c>
      <c r="BT5" s="44">
        <f>BS5-BR5</f>
        <v>-8.8343056847326705E-3</v>
      </c>
      <c r="BU5" s="25">
        <f>BS5-BS30</f>
        <v>1.7770972391281809E-3</v>
      </c>
      <c r="BV5" s="21">
        <v>19.795999999999999</v>
      </c>
      <c r="BW5" s="21">
        <v>19.145</v>
      </c>
      <c r="BX5" s="44">
        <f t="shared" ref="BX5:BX28" si="10">BW5-BV5</f>
        <v>-0.6509999999999998</v>
      </c>
      <c r="BY5" s="21">
        <f>BW5-BW30</f>
        <v>-1.2454166666666637</v>
      </c>
      <c r="BZ5" s="21">
        <f>BV5/C5</f>
        <v>2.7896620726586059E-2</v>
      </c>
      <c r="CA5" s="21">
        <f>BW5/C5</f>
        <v>2.6979228319382202E-2</v>
      </c>
      <c r="CB5" s="44">
        <f>CA5-BZ5</f>
        <v>-9.1739240720385695E-4</v>
      </c>
      <c r="CC5" s="25">
        <f>CA5-CA30</f>
        <v>1.7499991312503946E-4</v>
      </c>
      <c r="CD5" s="21">
        <v>20.702999999999999</v>
      </c>
      <c r="CE5" s="21">
        <v>22.535</v>
      </c>
      <c r="CF5" s="45">
        <f t="shared" ref="CF5:CF28" si="11">CE5-CD5</f>
        <v>1.8320000000000007</v>
      </c>
      <c r="CG5" s="21">
        <f>CE5-CE30</f>
        <v>0.16345833333333815</v>
      </c>
      <c r="CH5" s="21">
        <f>CD5/C5</f>
        <v>2.9174769594994505E-2</v>
      </c>
      <c r="CI5" s="21">
        <f>CE5/C5</f>
        <v>3.175643302048984E-2</v>
      </c>
      <c r="CJ5" s="45">
        <f>CI5-CH5</f>
        <v>2.5816634254953348E-3</v>
      </c>
      <c r="CK5" s="25">
        <f>CI5-CI30</f>
        <v>2.400454568013282E-3</v>
      </c>
      <c r="CL5" s="21">
        <f>J5+R5+Z5+AH5+AP5+AX5+BF5+BN5+BV5+CD5</f>
        <v>165.75700000000001</v>
      </c>
      <c r="CM5" s="49">
        <f>CL5/12</f>
        <v>13.813083333333333</v>
      </c>
      <c r="CN5" s="21">
        <f>K5+S5+AA5+AI5+AQ5+AY5+BG5+BO5+BW5+CE5</f>
        <v>153.071</v>
      </c>
      <c r="CO5" s="51">
        <f>CN5/12</f>
        <v>12.755916666666666</v>
      </c>
      <c r="CP5" s="54">
        <f t="shared" ref="CP5:CP27" si="12">CN5-CL5</f>
        <v>-12.686000000000007</v>
      </c>
      <c r="CQ5" s="21">
        <f>CP5-CN30</f>
        <v>-167.75604166666668</v>
      </c>
      <c r="CR5" s="21">
        <f>CL5/C5</f>
        <v>0.23358558101519122</v>
      </c>
      <c r="CS5" s="21">
        <f t="shared" ref="CS5:CS28" si="13">CN5/C5</f>
        <v>0.21570840731659197</v>
      </c>
      <c r="CT5" s="21">
        <f>CS5-CR5</f>
        <v>-1.7877173698599258E-2</v>
      </c>
      <c r="CU5" s="21">
        <f>CS5-CT30</f>
        <v>0.19334675797718412</v>
      </c>
      <c r="CV5" s="79">
        <f>(CS5/12)*2535.08</f>
        <v>45.569839101678831</v>
      </c>
      <c r="CW5" s="82">
        <v>15</v>
      </c>
    </row>
    <row r="6" spans="1:101" s="22" customFormat="1" ht="16.5" customHeight="1">
      <c r="A6" s="53">
        <v>2</v>
      </c>
      <c r="B6" s="10" t="s">
        <v>20</v>
      </c>
      <c r="C6" s="186">
        <v>727.4</v>
      </c>
      <c r="D6" s="186"/>
      <c r="E6" s="53">
        <v>16</v>
      </c>
      <c r="F6" s="11">
        <v>16</v>
      </c>
      <c r="G6" s="11">
        <v>0</v>
      </c>
      <c r="H6" s="11">
        <v>16</v>
      </c>
      <c r="I6" s="11">
        <f t="shared" ref="I6:I27" si="14">H6-F6</f>
        <v>0</v>
      </c>
      <c r="J6" s="21">
        <v>26.143000000000001</v>
      </c>
      <c r="K6" s="21">
        <v>25.768000000000001</v>
      </c>
      <c r="L6" s="44">
        <f t="shared" si="0"/>
        <v>-0.375</v>
      </c>
      <c r="M6" s="21">
        <f>K6-K30</f>
        <v>-2.4611249999999956</v>
      </c>
      <c r="N6" s="21">
        <f t="shared" si="1"/>
        <v>3.5940335441297773E-2</v>
      </c>
      <c r="O6" s="21">
        <f t="shared" si="2"/>
        <v>3.5424800659884521E-2</v>
      </c>
      <c r="P6" s="44">
        <f t="shared" ref="P6:P28" si="15">O6-N6</f>
        <v>-5.155347814132516E-4</v>
      </c>
      <c r="Q6" s="25">
        <f>O6-O30</f>
        <v>-1.4061670945110516E-3</v>
      </c>
      <c r="R6" s="21">
        <v>25.954000000000001</v>
      </c>
      <c r="S6" s="21">
        <v>20.876000000000001</v>
      </c>
      <c r="T6" s="44">
        <f t="shared" si="3"/>
        <v>-5.0779999999999994</v>
      </c>
      <c r="U6" s="21">
        <f>S6-S30</f>
        <v>-3.4511666666666692</v>
      </c>
      <c r="V6" s="21">
        <f>R6/C6</f>
        <v>3.5680505911465495E-2</v>
      </c>
      <c r="W6" s="21">
        <f t="shared" ref="W6:W28" si="16">S6/C6</f>
        <v>2.8699477591421503E-2</v>
      </c>
      <c r="X6" s="44">
        <f t="shared" ref="X6:X28" si="17">W6-V6</f>
        <v>-6.9810283200439915E-3</v>
      </c>
      <c r="Y6" s="25">
        <f>W6-W30</f>
        <v>-3.1119217380884689E-3</v>
      </c>
      <c r="Z6" s="21">
        <v>21.786000000000001</v>
      </c>
      <c r="AA6" s="21">
        <v>18.972000000000001</v>
      </c>
      <c r="AB6" s="44">
        <f t="shared" si="4"/>
        <v>-2.8140000000000001</v>
      </c>
      <c r="AC6" s="21">
        <f>AA6-AA30</f>
        <v>-2.0931666666666651</v>
      </c>
      <c r="AD6" s="21">
        <f t="shared" ref="AD6:AD28" si="18">Z6/C6</f>
        <v>2.995050866098433E-2</v>
      </c>
      <c r="AE6" s="21">
        <f t="shared" ref="AE6:AE28" si="19">AA6/C6</f>
        <v>2.6081935661259281E-2</v>
      </c>
      <c r="AF6" s="44">
        <f t="shared" ref="AF6:AF28" si="20">AE6-AD6</f>
        <v>-3.8685729997250499E-3</v>
      </c>
      <c r="AG6" s="25">
        <f>AE6-AE30</f>
        <v>-1.3818556994316528E-3</v>
      </c>
      <c r="AH6" s="21">
        <v>15.381</v>
      </c>
      <c r="AI6" s="21">
        <v>14.885999999999999</v>
      </c>
      <c r="AJ6" s="44">
        <f t="shared" si="5"/>
        <v>-0.49500000000000099</v>
      </c>
      <c r="AK6" s="21">
        <f>AI6-AI30</f>
        <v>-1.8274583333333396</v>
      </c>
      <c r="AL6" s="21">
        <f t="shared" ref="AL6:AL28" si="21">AH6/C6</f>
        <v>2.1145174594445974E-2</v>
      </c>
      <c r="AM6" s="21">
        <f t="shared" ref="AM6:AM28" si="22">AI6/C6</f>
        <v>2.046466868298048E-2</v>
      </c>
      <c r="AN6" s="44">
        <f t="shared" ref="AN6:AN28" si="23">AM6-AL6</f>
        <v>-6.8050591146549474E-4</v>
      </c>
      <c r="AO6" s="25">
        <f>AM6-AM30</f>
        <v>-1.1930255875469212E-3</v>
      </c>
      <c r="AP6" s="21">
        <v>5.7489999999999997</v>
      </c>
      <c r="AQ6" s="21">
        <v>6.6859999999999999</v>
      </c>
      <c r="AR6" s="45">
        <f t="shared" si="6"/>
        <v>0.93700000000000028</v>
      </c>
      <c r="AS6" s="21">
        <f>AQ6-AQ30</f>
        <v>-0.74762500000000021</v>
      </c>
      <c r="AT6" s="21">
        <f t="shared" ref="AT6:AT28" si="24">AP6/C6</f>
        <v>7.9034918889194384E-3</v>
      </c>
      <c r="AU6" s="21">
        <f t="shared" ref="AU6:AU28" si="25">AQ6/C6</f>
        <v>9.1916414627440206E-3</v>
      </c>
      <c r="AV6" s="21">
        <f t="shared" ref="AV6:AV28" si="26">AU6-AT6</f>
        <v>1.2881495738245822E-3</v>
      </c>
      <c r="AW6" s="25">
        <f>AU6-AU30</f>
        <v>-4.8848047726158562E-4</v>
      </c>
      <c r="AX6" s="21">
        <v>0</v>
      </c>
      <c r="AY6" s="21">
        <v>3.004</v>
      </c>
      <c r="AZ6" s="45">
        <f t="shared" si="7"/>
        <v>3.004</v>
      </c>
      <c r="BA6" s="21">
        <f>AY6-AY30</f>
        <v>0.90841666666666709</v>
      </c>
      <c r="BB6" s="21">
        <f t="shared" ref="BB6:BB28" si="27">AX6/C6</f>
        <v>0</v>
      </c>
      <c r="BC6" s="21">
        <f t="shared" ref="BC6:BC28" si="28">AY6/C6</f>
        <v>4.1297772889744297E-3</v>
      </c>
      <c r="BD6" s="45">
        <f t="shared" ref="BD6:BD28" si="29">BC6-BB6</f>
        <v>4.1297772889744297E-3</v>
      </c>
      <c r="BE6" s="25">
        <f>BC6-BC30</f>
        <v>1.4508808911602713E-3</v>
      </c>
      <c r="BF6" s="21">
        <v>6.12</v>
      </c>
      <c r="BG6" s="21">
        <v>5.62</v>
      </c>
      <c r="BH6" s="44">
        <f t="shared" si="8"/>
        <v>-0.5</v>
      </c>
      <c r="BI6" s="21">
        <f>BG6-BG30</f>
        <v>-0.31641666666666612</v>
      </c>
      <c r="BJ6" s="21">
        <f t="shared" ref="BJ6:BJ28" si="30">BF6/C6</f>
        <v>8.4135276326642843E-3</v>
      </c>
      <c r="BK6" s="21">
        <f t="shared" ref="BK6:BK28" si="31">BG6/C6</f>
        <v>7.7261479241132807E-3</v>
      </c>
      <c r="BL6" s="44">
        <f t="shared" ref="BL6:BL28" si="32">BK6-BJ6</f>
        <v>-6.8737970855100358E-4</v>
      </c>
      <c r="BM6" s="25">
        <f>BK6-BK30</f>
        <v>1.436191363207457E-4</v>
      </c>
      <c r="BN6" s="21">
        <v>12.964</v>
      </c>
      <c r="BO6" s="21">
        <v>11.930999999999999</v>
      </c>
      <c r="BP6" s="44">
        <f t="shared" si="9"/>
        <v>-1.0330000000000013</v>
      </c>
      <c r="BQ6" s="21">
        <f>BO6-BO30</f>
        <v>-0.94199999999999839</v>
      </c>
      <c r="BR6" s="21">
        <f t="shared" ref="BR6:BR28" si="33">BN6/C6</f>
        <v>1.7822381083310423E-2</v>
      </c>
      <c r="BS6" s="21">
        <f t="shared" ref="BS6:BS28" si="34">BO6/C6</f>
        <v>1.6402254605444047E-2</v>
      </c>
      <c r="BT6" s="44">
        <f t="shared" ref="BT6:BT28" si="35">BS6-BR6</f>
        <v>-1.4201264778663757E-3</v>
      </c>
      <c r="BU6" s="25">
        <f>BS6-BS30</f>
        <v>-1.6990550443146679E-4</v>
      </c>
      <c r="BV6" s="21">
        <v>18.16</v>
      </c>
      <c r="BW6" s="21">
        <v>18.13</v>
      </c>
      <c r="BX6" s="44">
        <f t="shared" si="10"/>
        <v>-3.0000000000001137E-2</v>
      </c>
      <c r="BY6" s="21">
        <f>BW6-BW30</f>
        <v>-2.2604166666666643</v>
      </c>
      <c r="BZ6" s="21">
        <f t="shared" ref="BZ6:BZ28" si="36">BV6/C6</f>
        <v>2.4965631014572449E-2</v>
      </c>
      <c r="CA6" s="21">
        <f t="shared" ref="CA6:CA28" si="37">BW6/C6</f>
        <v>2.4924388232059388E-2</v>
      </c>
      <c r="CB6" s="44">
        <f t="shared" ref="CB6:CB28" si="38">CA6-BZ6</f>
        <v>-4.1242782513061654E-5</v>
      </c>
      <c r="CC6" s="25">
        <f>CA6-CA30</f>
        <v>-1.8798401741977749E-3</v>
      </c>
      <c r="CD6" s="21">
        <v>21.178000000000001</v>
      </c>
      <c r="CE6" s="21">
        <v>21.077000000000002</v>
      </c>
      <c r="CF6" s="44">
        <f t="shared" si="11"/>
        <v>-0.10099999999999909</v>
      </c>
      <c r="CG6" s="21">
        <f>CE6-CE30</f>
        <v>-1.2945416666666603</v>
      </c>
      <c r="CH6" s="21">
        <f t="shared" ref="CH6:CH28" si="39">CD6/C6</f>
        <v>2.911465493538631E-2</v>
      </c>
      <c r="CI6" s="21">
        <f t="shared" ref="CI6:CI28" si="40">CE6/C6</f>
        <v>2.8975804234259009E-2</v>
      </c>
      <c r="CJ6" s="44">
        <f t="shared" ref="CJ6:CJ28" si="41">CI6-CH6</f>
        <v>-1.3885070112730144E-4</v>
      </c>
      <c r="CK6" s="25">
        <f>CI6-CI30</f>
        <v>-3.8017421821754868E-4</v>
      </c>
      <c r="CL6" s="21">
        <f t="shared" ref="CL6:CL27" si="42">J6+R6+Z6+AH6+AP6+AX6+BF6+BN6+BV6+CD6</f>
        <v>153.435</v>
      </c>
      <c r="CM6" s="49">
        <f t="shared" ref="CM6:CM27" si="43">CL6/12</f>
        <v>12.786250000000001</v>
      </c>
      <c r="CN6" s="21">
        <f t="shared" ref="CN6:CN28" si="44">K6+S6+AA6+AI6+AQ6+AY6+BG6+BO6+BW6+CE6</f>
        <v>146.95000000000002</v>
      </c>
      <c r="CO6" s="51">
        <f t="shared" ref="CO6:CO28" si="45">CN6/12</f>
        <v>12.245833333333335</v>
      </c>
      <c r="CP6" s="54">
        <f t="shared" si="12"/>
        <v>-6.4849999999999852</v>
      </c>
      <c r="CQ6" s="21">
        <f>CP6-CN30</f>
        <v>-161.55504166666665</v>
      </c>
      <c r="CR6" s="21">
        <f t="shared" ref="CR6:CR28" si="46">CL6/C6</f>
        <v>0.21093621116304648</v>
      </c>
      <c r="CS6" s="21">
        <f t="shared" si="13"/>
        <v>0.20202089634313999</v>
      </c>
      <c r="CT6" s="21">
        <f t="shared" ref="CT6:CT28" si="47">CS6-CR6</f>
        <v>-8.9153148199064836E-3</v>
      </c>
      <c r="CU6" s="21">
        <f>CS6-CT30</f>
        <v>0.17965924700373215</v>
      </c>
      <c r="CV6" s="79">
        <f t="shared" ref="CV6:CV28" si="48">(CS6/12)*2535.08</f>
        <v>42.678261158463947</v>
      </c>
      <c r="CW6" s="82">
        <v>7</v>
      </c>
    </row>
    <row r="7" spans="1:101" s="22" customFormat="1" ht="18" customHeight="1">
      <c r="A7" s="53">
        <v>3</v>
      </c>
      <c r="B7" s="10" t="s">
        <v>2</v>
      </c>
      <c r="C7" s="186">
        <v>879</v>
      </c>
      <c r="D7" s="186"/>
      <c r="E7" s="53">
        <v>12</v>
      </c>
      <c r="F7" s="11">
        <v>16.440000000000001</v>
      </c>
      <c r="G7" s="11">
        <v>0.64</v>
      </c>
      <c r="H7" s="11">
        <v>12.64</v>
      </c>
      <c r="I7" s="11">
        <f t="shared" si="14"/>
        <v>-3.8000000000000007</v>
      </c>
      <c r="J7" s="21">
        <v>25.64</v>
      </c>
      <c r="K7" s="21">
        <v>25.44</v>
      </c>
      <c r="L7" s="44">
        <f t="shared" si="0"/>
        <v>-0.19999999999999929</v>
      </c>
      <c r="M7" s="21">
        <f>K7-K30</f>
        <v>-2.789124999999995</v>
      </c>
      <c r="N7" s="21">
        <f t="shared" si="1"/>
        <v>2.9169510807736065E-2</v>
      </c>
      <c r="O7" s="21">
        <f t="shared" si="2"/>
        <v>2.8941979522184302E-2</v>
      </c>
      <c r="P7" s="44">
        <f t="shared" si="15"/>
        <v>-2.2753128555176236E-4</v>
      </c>
      <c r="Q7" s="25">
        <f>O7-O30</f>
        <v>-7.8889882322112706E-3</v>
      </c>
      <c r="R7" s="21">
        <v>25.6</v>
      </c>
      <c r="S7" s="21">
        <v>20.84</v>
      </c>
      <c r="T7" s="44">
        <f t="shared" si="3"/>
        <v>-4.7600000000000016</v>
      </c>
      <c r="U7" s="21">
        <f>S7-S30</f>
        <v>-3.4871666666666705</v>
      </c>
      <c r="V7" s="21">
        <f t="shared" ref="V7:V28" si="49">R7/C7</f>
        <v>2.9124004550625714E-2</v>
      </c>
      <c r="W7" s="21">
        <f t="shared" si="16"/>
        <v>2.3708759954493744E-2</v>
      </c>
      <c r="X7" s="44">
        <f t="shared" si="17"/>
        <v>-5.4152445961319698E-3</v>
      </c>
      <c r="Y7" s="25">
        <f>W7-W30</f>
        <v>-8.1026393750162282E-3</v>
      </c>
      <c r="Z7" s="21">
        <v>21.04</v>
      </c>
      <c r="AA7" s="21">
        <v>18.600000000000001</v>
      </c>
      <c r="AB7" s="44">
        <f t="shared" si="4"/>
        <v>-2.4399999999999977</v>
      </c>
      <c r="AC7" s="21">
        <f>AA7-AA30</f>
        <v>-2.465166666666665</v>
      </c>
      <c r="AD7" s="21">
        <f t="shared" si="18"/>
        <v>2.3936291240045506E-2</v>
      </c>
      <c r="AE7" s="21">
        <f t="shared" si="19"/>
        <v>2.1160409556313996E-2</v>
      </c>
      <c r="AF7" s="44">
        <f t="shared" si="20"/>
        <v>-2.7758816837315098E-3</v>
      </c>
      <c r="AG7" s="25">
        <f>AE7-AE30</f>
        <v>-6.3033818043769368E-3</v>
      </c>
      <c r="AH7" s="21">
        <v>14.61</v>
      </c>
      <c r="AI7" s="21">
        <v>14.45</v>
      </c>
      <c r="AJ7" s="44">
        <f t="shared" si="5"/>
        <v>-0.16000000000000014</v>
      </c>
      <c r="AK7" s="21">
        <f>AI7-AI30</f>
        <v>-2.2634583333333396</v>
      </c>
      <c r="AL7" s="21">
        <f t="shared" si="21"/>
        <v>1.6621160409556312E-2</v>
      </c>
      <c r="AM7" s="21">
        <f t="shared" si="22"/>
        <v>1.6439135381114904E-2</v>
      </c>
      <c r="AN7" s="44">
        <f t="shared" si="23"/>
        <v>-1.820250284414078E-4</v>
      </c>
      <c r="AO7" s="25">
        <f>AM7-AM30</f>
        <v>-5.2185588894124967E-3</v>
      </c>
      <c r="AP7" s="21">
        <v>5.52</v>
      </c>
      <c r="AQ7" s="21">
        <v>6.43</v>
      </c>
      <c r="AR7" s="45">
        <f t="shared" si="6"/>
        <v>0.91000000000000014</v>
      </c>
      <c r="AS7" s="21">
        <f>AQ7-AQ30</f>
        <v>-1.0036250000000004</v>
      </c>
      <c r="AT7" s="21">
        <f t="shared" si="24"/>
        <v>6.2798634812286681E-3</v>
      </c>
      <c r="AU7" s="21">
        <f t="shared" si="25"/>
        <v>7.3151308304891917E-3</v>
      </c>
      <c r="AV7" s="21">
        <f t="shared" si="26"/>
        <v>1.0352673492605236E-3</v>
      </c>
      <c r="AW7" s="25">
        <f>AU7-AU30</f>
        <v>-2.3649911095164145E-3</v>
      </c>
      <c r="AX7" s="21">
        <v>0</v>
      </c>
      <c r="AY7" s="21">
        <v>2.77</v>
      </c>
      <c r="AZ7" s="45">
        <f t="shared" si="7"/>
        <v>2.77</v>
      </c>
      <c r="BA7" s="21">
        <f>AY7-AY30</f>
        <v>0.67441666666666711</v>
      </c>
      <c r="BB7" s="21">
        <f t="shared" si="27"/>
        <v>0</v>
      </c>
      <c r="BC7" s="21">
        <f t="shared" si="28"/>
        <v>3.1513083048919227E-3</v>
      </c>
      <c r="BD7" s="45">
        <f t="shared" si="29"/>
        <v>3.1513083048919227E-3</v>
      </c>
      <c r="BE7" s="25">
        <f>BC7-BC30</f>
        <v>4.724119070777643E-4</v>
      </c>
      <c r="BF7" s="21">
        <v>4.0599999999999996</v>
      </c>
      <c r="BG7" s="21">
        <v>6</v>
      </c>
      <c r="BH7" s="45">
        <f t="shared" si="8"/>
        <v>1.9400000000000004</v>
      </c>
      <c r="BI7" s="21">
        <f>BG7-BG30</f>
        <v>6.3583333333333769E-2</v>
      </c>
      <c r="BJ7" s="21">
        <f t="shared" si="30"/>
        <v>4.6188850967007963E-3</v>
      </c>
      <c r="BK7" s="21">
        <f t="shared" si="31"/>
        <v>6.8259385665529011E-3</v>
      </c>
      <c r="BL7" s="45">
        <f t="shared" si="32"/>
        <v>2.2070534698521048E-3</v>
      </c>
      <c r="BM7" s="25">
        <f>BK7-BK30</f>
        <v>-7.5659022123963394E-4</v>
      </c>
      <c r="BN7" s="21">
        <v>12.23</v>
      </c>
      <c r="BO7" s="21">
        <v>11.55</v>
      </c>
      <c r="BP7" s="44">
        <f t="shared" si="9"/>
        <v>-0.67999999999999972</v>
      </c>
      <c r="BQ7" s="21">
        <f>BO7-BO30</f>
        <v>-1.3229999999999968</v>
      </c>
      <c r="BR7" s="21">
        <f t="shared" si="33"/>
        <v>1.391353811149033E-2</v>
      </c>
      <c r="BS7" s="21">
        <f t="shared" si="34"/>
        <v>1.3139931740614336E-2</v>
      </c>
      <c r="BT7" s="44">
        <f t="shared" si="35"/>
        <v>-7.7360637087599445E-4</v>
      </c>
      <c r="BU7" s="25">
        <f>BS7-BS30</f>
        <v>-3.4322283692611779E-3</v>
      </c>
      <c r="BV7" s="21">
        <v>17.53</v>
      </c>
      <c r="BW7" s="21">
        <v>17.260000000000002</v>
      </c>
      <c r="BX7" s="44">
        <f t="shared" si="10"/>
        <v>-0.26999999999999957</v>
      </c>
      <c r="BY7" s="21">
        <f>BW7-BW30</f>
        <v>-3.1304166666666617</v>
      </c>
      <c r="BZ7" s="21">
        <f t="shared" si="36"/>
        <v>1.9943117178612059E-2</v>
      </c>
      <c r="CA7" s="21">
        <f t="shared" si="37"/>
        <v>1.9635949943117181E-2</v>
      </c>
      <c r="CB7" s="44">
        <f t="shared" si="38"/>
        <v>-3.0716723549487762E-4</v>
      </c>
      <c r="CC7" s="25">
        <f>CA7-CA30</f>
        <v>-7.1682784631399814E-3</v>
      </c>
      <c r="CD7" s="21">
        <v>20.45</v>
      </c>
      <c r="CE7" s="21">
        <v>20.55</v>
      </c>
      <c r="CF7" s="45">
        <f t="shared" si="11"/>
        <v>0.10000000000000142</v>
      </c>
      <c r="CG7" s="21">
        <f>CE7-CE30</f>
        <v>-1.8215416666666613</v>
      </c>
      <c r="CH7" s="21">
        <f t="shared" si="39"/>
        <v>2.3265073947667803E-2</v>
      </c>
      <c r="CI7" s="21">
        <f t="shared" si="40"/>
        <v>2.3378839590443685E-2</v>
      </c>
      <c r="CJ7" s="45">
        <f t="shared" si="41"/>
        <v>1.1376564277588291E-4</v>
      </c>
      <c r="CK7" s="25">
        <f>CI7-CI30</f>
        <v>-5.9771388620328721E-3</v>
      </c>
      <c r="CL7" s="21">
        <f t="shared" si="42"/>
        <v>146.68</v>
      </c>
      <c r="CM7" s="49">
        <f t="shared" si="43"/>
        <v>12.223333333333334</v>
      </c>
      <c r="CN7" s="21">
        <f t="shared" si="44"/>
        <v>143.88999999999999</v>
      </c>
      <c r="CO7" s="51">
        <f t="shared" si="45"/>
        <v>11.990833333333333</v>
      </c>
      <c r="CP7" s="54">
        <f t="shared" si="12"/>
        <v>-2.7900000000000205</v>
      </c>
      <c r="CQ7" s="21">
        <f>CP7-CN30</f>
        <v>-157.86004166666669</v>
      </c>
      <c r="CR7" s="21">
        <f t="shared" si="46"/>
        <v>0.16687144482366326</v>
      </c>
      <c r="CS7" s="21">
        <f t="shared" si="13"/>
        <v>0.16369738339021614</v>
      </c>
      <c r="CT7" s="21">
        <f t="shared" si="47"/>
        <v>-3.1740614334471173E-3</v>
      </c>
      <c r="CU7" s="21">
        <f>CS7-CT30</f>
        <v>0.14133573405080829</v>
      </c>
      <c r="CV7" s="79">
        <f t="shared" si="48"/>
        <v>34.582163557072427</v>
      </c>
      <c r="CW7" s="82">
        <v>1</v>
      </c>
    </row>
    <row r="8" spans="1:101" s="22" customFormat="1" ht="18.75" customHeight="1">
      <c r="A8" s="53">
        <v>4</v>
      </c>
      <c r="B8" s="10" t="s">
        <v>3</v>
      </c>
      <c r="C8" s="186">
        <v>820.3</v>
      </c>
      <c r="D8" s="186"/>
      <c r="E8" s="53">
        <v>16</v>
      </c>
      <c r="F8" s="11">
        <v>17.07</v>
      </c>
      <c r="G8" s="11">
        <v>1.07</v>
      </c>
      <c r="H8" s="11">
        <v>17.07</v>
      </c>
      <c r="I8" s="11">
        <f t="shared" si="14"/>
        <v>0</v>
      </c>
      <c r="J8" s="21">
        <v>30.31</v>
      </c>
      <c r="K8" s="21">
        <v>29.43</v>
      </c>
      <c r="L8" s="44">
        <f t="shared" si="0"/>
        <v>-0.87999999999999901</v>
      </c>
      <c r="M8" s="21">
        <f>K8-K30</f>
        <v>1.2008750000000035</v>
      </c>
      <c r="N8" s="21">
        <f t="shared" si="1"/>
        <v>3.6949896379373404E-2</v>
      </c>
      <c r="O8" s="21">
        <f t="shared" si="2"/>
        <v>3.5877118127514325E-2</v>
      </c>
      <c r="P8" s="44">
        <f t="shared" si="15"/>
        <v>-1.0727782518590787E-3</v>
      </c>
      <c r="Q8" s="25">
        <f>O8-O30</f>
        <v>-9.5384962688124797E-4</v>
      </c>
      <c r="R8" s="21">
        <v>28.8</v>
      </c>
      <c r="S8" s="21">
        <v>23.92</v>
      </c>
      <c r="T8" s="44">
        <f t="shared" si="3"/>
        <v>-4.879999999999999</v>
      </c>
      <c r="U8" s="21">
        <f>S8-S30</f>
        <v>-0.40716666666666868</v>
      </c>
      <c r="V8" s="21">
        <f t="shared" si="49"/>
        <v>3.5109106424478849E-2</v>
      </c>
      <c r="W8" s="21">
        <f t="shared" si="16"/>
        <v>2.916006339144216E-2</v>
      </c>
      <c r="X8" s="44">
        <f t="shared" si="17"/>
        <v>-5.949043033036689E-3</v>
      </c>
      <c r="Y8" s="25">
        <f>W8-W30</f>
        <v>-2.6513359380678121E-3</v>
      </c>
      <c r="Z8" s="21">
        <v>24.52</v>
      </c>
      <c r="AA8" s="21">
        <v>21.83</v>
      </c>
      <c r="AB8" s="44">
        <f t="shared" si="4"/>
        <v>-2.6900000000000013</v>
      </c>
      <c r="AC8" s="21">
        <f>AA8-AA30</f>
        <v>0.76483333333333192</v>
      </c>
      <c r="AD8" s="21">
        <f t="shared" si="18"/>
        <v>2.9891503108618798E-2</v>
      </c>
      <c r="AE8" s="21">
        <f t="shared" si="19"/>
        <v>2.6612215043276849E-2</v>
      </c>
      <c r="AF8" s="44">
        <f t="shared" si="20"/>
        <v>-3.2792880653419489E-3</v>
      </c>
      <c r="AG8" s="25">
        <f>AE8-AE30</f>
        <v>-8.5157631741408432E-4</v>
      </c>
      <c r="AH8" s="21">
        <v>18.059999999999999</v>
      </c>
      <c r="AI8" s="21">
        <v>17.670000000000002</v>
      </c>
      <c r="AJ8" s="44">
        <f t="shared" si="5"/>
        <v>-0.38999999999999702</v>
      </c>
      <c r="AK8" s="21">
        <f>AI8-AI30</f>
        <v>0.95654166666666285</v>
      </c>
      <c r="AL8" s="21">
        <f t="shared" si="21"/>
        <v>2.2016335487016946E-2</v>
      </c>
      <c r="AM8" s="21">
        <f t="shared" si="22"/>
        <v>2.154089967085213E-2</v>
      </c>
      <c r="AN8" s="44">
        <f t="shared" si="23"/>
        <v>-4.7543581616481603E-4</v>
      </c>
      <c r="AO8" s="25">
        <f>AM8-AM30</f>
        <v>-1.1679459967527117E-4</v>
      </c>
      <c r="AP8" s="21">
        <v>5.82</v>
      </c>
      <c r="AQ8" s="21">
        <v>7.18</v>
      </c>
      <c r="AR8" s="45">
        <f t="shared" si="6"/>
        <v>1.3599999999999994</v>
      </c>
      <c r="AS8" s="21">
        <f>AQ8-AQ30</f>
        <v>-0.25362500000000043</v>
      </c>
      <c r="AT8" s="21">
        <f t="shared" si="24"/>
        <v>7.0949652566134344E-3</v>
      </c>
      <c r="AU8" s="21">
        <f t="shared" si="25"/>
        <v>8.7528952822138236E-3</v>
      </c>
      <c r="AV8" s="45">
        <f t="shared" si="26"/>
        <v>1.6579300256003892E-3</v>
      </c>
      <c r="AW8" s="25">
        <f>AU8-AU30</f>
        <v>-9.2722665779178259E-4</v>
      </c>
      <c r="AX8" s="21">
        <v>0</v>
      </c>
      <c r="AY8" s="21">
        <v>3.49</v>
      </c>
      <c r="AZ8" s="45">
        <f t="shared" si="7"/>
        <v>3.49</v>
      </c>
      <c r="BA8" s="21">
        <f>AY8-AY30</f>
        <v>1.3944166666666673</v>
      </c>
      <c r="BB8" s="21">
        <f t="shared" si="27"/>
        <v>0</v>
      </c>
      <c r="BC8" s="21">
        <f t="shared" si="28"/>
        <v>4.2545410215774722E-3</v>
      </c>
      <c r="BD8" s="45">
        <f t="shared" si="29"/>
        <v>4.2545410215774722E-3</v>
      </c>
      <c r="BE8" s="25">
        <f>BC8-BC30</f>
        <v>1.5756446237633137E-3</v>
      </c>
      <c r="BF8" s="21">
        <v>12.56</v>
      </c>
      <c r="BG8" s="21">
        <v>6.1449999999999996</v>
      </c>
      <c r="BH8" s="44">
        <f t="shared" si="8"/>
        <v>-6.4150000000000009</v>
      </c>
      <c r="BI8" s="21">
        <f>BG8-BG30</f>
        <v>0.20858333333333334</v>
      </c>
      <c r="BJ8" s="21">
        <f t="shared" si="30"/>
        <v>1.5311471412897721E-2</v>
      </c>
      <c r="BK8" s="21">
        <f t="shared" si="31"/>
        <v>7.4911617700841151E-3</v>
      </c>
      <c r="BL8" s="44">
        <f t="shared" si="32"/>
        <v>-7.8203096428136054E-3</v>
      </c>
      <c r="BM8" s="25">
        <f>BK8-BK30</f>
        <v>-9.1367017708419984E-5</v>
      </c>
      <c r="BN8" s="21">
        <v>14.5</v>
      </c>
      <c r="BO8" s="21">
        <v>13.95</v>
      </c>
      <c r="BP8" s="44">
        <f t="shared" si="9"/>
        <v>-0.55000000000000071</v>
      </c>
      <c r="BQ8" s="21">
        <f>BO8-BO30</f>
        <v>1.0770000000000017</v>
      </c>
      <c r="BR8" s="21">
        <f t="shared" si="33"/>
        <v>1.7676459831768868E-2</v>
      </c>
      <c r="BS8" s="21">
        <f t="shared" si="34"/>
        <v>1.7005973424356943E-2</v>
      </c>
      <c r="BT8" s="44">
        <f t="shared" si="35"/>
        <v>-6.7048640741192503E-4</v>
      </c>
      <c r="BU8" s="25">
        <f>BS8-BS30</f>
        <v>4.3381331448142865E-4</v>
      </c>
      <c r="BV8" s="21">
        <v>20.059999999999999</v>
      </c>
      <c r="BW8" s="21">
        <v>21.61</v>
      </c>
      <c r="BX8" s="45">
        <f t="shared" si="10"/>
        <v>1.5500000000000007</v>
      </c>
      <c r="BY8" s="21">
        <f>BW8-BW30</f>
        <v>1.2195833333333361</v>
      </c>
      <c r="BZ8" s="21">
        <f t="shared" si="36"/>
        <v>2.4454467877605753E-2</v>
      </c>
      <c r="CA8" s="21">
        <f t="shared" si="37"/>
        <v>2.6344020480312081E-2</v>
      </c>
      <c r="CB8" s="45">
        <f t="shared" si="38"/>
        <v>1.8895526027063285E-3</v>
      </c>
      <c r="CC8" s="25">
        <f>CA8-CA30</f>
        <v>-4.602079259450817E-4</v>
      </c>
      <c r="CD8" s="21">
        <v>23.556999999999999</v>
      </c>
      <c r="CE8" s="21">
        <v>23.4</v>
      </c>
      <c r="CF8" s="44">
        <f t="shared" si="11"/>
        <v>-0.15700000000000003</v>
      </c>
      <c r="CG8" s="21">
        <f>CE8-CE30</f>
        <v>1.0284583333333366</v>
      </c>
      <c r="CH8" s="21">
        <f t="shared" si="39"/>
        <v>2.8717542362550287E-2</v>
      </c>
      <c r="CI8" s="21">
        <f t="shared" si="40"/>
        <v>2.8526148969889066E-2</v>
      </c>
      <c r="CJ8" s="44">
        <f t="shared" si="41"/>
        <v>-1.9139339266122102E-4</v>
      </c>
      <c r="CK8" s="25">
        <f>CI8-CI30</f>
        <v>-8.2982948258749148E-4</v>
      </c>
      <c r="CL8" s="21">
        <f t="shared" si="42"/>
        <v>178.18699999999998</v>
      </c>
      <c r="CM8" s="49">
        <f t="shared" si="43"/>
        <v>14.848916666666666</v>
      </c>
      <c r="CN8" s="21">
        <f t="shared" si="44"/>
        <v>168.625</v>
      </c>
      <c r="CO8" s="51">
        <f t="shared" si="45"/>
        <v>14.052083333333334</v>
      </c>
      <c r="CP8" s="54">
        <f t="shared" si="12"/>
        <v>-9.5619999999999834</v>
      </c>
      <c r="CQ8" s="21">
        <f>CP8-CN30</f>
        <v>-164.63204166666665</v>
      </c>
      <c r="CR8" s="21">
        <f t="shared" si="46"/>
        <v>0.21722174814092404</v>
      </c>
      <c r="CS8" s="21">
        <f t="shared" si="13"/>
        <v>0.20556503718151897</v>
      </c>
      <c r="CT8" s="21">
        <f t="shared" si="47"/>
        <v>-1.165671095940507E-2</v>
      </c>
      <c r="CU8" s="21">
        <f>CS8-CT30</f>
        <v>0.18320338784211113</v>
      </c>
      <c r="CV8" s="79">
        <f t="shared" si="48"/>
        <v>43.426984538177095</v>
      </c>
      <c r="CW8" s="82">
        <v>12</v>
      </c>
    </row>
    <row r="9" spans="1:101" s="22" customFormat="1" ht="16.5" customHeight="1">
      <c r="A9" s="53">
        <v>5</v>
      </c>
      <c r="B9" s="10" t="s">
        <v>31</v>
      </c>
      <c r="C9" s="186">
        <v>885.43</v>
      </c>
      <c r="D9" s="186"/>
      <c r="E9" s="53">
        <v>16</v>
      </c>
      <c r="F9" s="11">
        <v>16.82</v>
      </c>
      <c r="G9" s="11">
        <v>0.82</v>
      </c>
      <c r="H9" s="11">
        <v>16.82</v>
      </c>
      <c r="I9" s="11">
        <f t="shared" si="14"/>
        <v>0</v>
      </c>
      <c r="J9" s="21">
        <v>35.5</v>
      </c>
      <c r="K9" s="21">
        <v>33.24</v>
      </c>
      <c r="L9" s="44">
        <f t="shared" si="0"/>
        <v>-2.259999999999998</v>
      </c>
      <c r="M9" s="21">
        <f>K9-K30</f>
        <v>5.0108750000000057</v>
      </c>
      <c r="N9" s="21">
        <f t="shared" si="1"/>
        <v>4.0093513885908545E-2</v>
      </c>
      <c r="O9" s="21">
        <f t="shared" si="2"/>
        <v>3.7541081734298591E-2</v>
      </c>
      <c r="P9" s="44">
        <f t="shared" si="15"/>
        <v>-2.5524321516099541E-3</v>
      </c>
      <c r="Q9" s="25">
        <f>O9-O30</f>
        <v>7.1011397990301817E-4</v>
      </c>
      <c r="R9" s="21">
        <v>32.36</v>
      </c>
      <c r="S9" s="21">
        <v>27.29</v>
      </c>
      <c r="T9" s="44">
        <f t="shared" si="3"/>
        <v>-5.07</v>
      </c>
      <c r="U9" s="21">
        <f>S9-S30</f>
        <v>2.9628333333333288</v>
      </c>
      <c r="V9" s="21">
        <f t="shared" si="49"/>
        <v>3.6547214347831002E-2</v>
      </c>
      <c r="W9" s="21">
        <f t="shared" si="16"/>
        <v>3.082118292806885E-2</v>
      </c>
      <c r="X9" s="44">
        <f t="shared" si="17"/>
        <v>-5.7260314197621516E-3</v>
      </c>
      <c r="Y9" s="25">
        <f>W9-W30</f>
        <v>-9.9021640144112202E-4</v>
      </c>
      <c r="Z9" s="21">
        <v>28.03</v>
      </c>
      <c r="AA9" s="21">
        <v>24.7</v>
      </c>
      <c r="AB9" s="44">
        <f t="shared" si="4"/>
        <v>-3.3300000000000018</v>
      </c>
      <c r="AC9" s="21">
        <f>AA9-AA30</f>
        <v>3.6348333333333329</v>
      </c>
      <c r="AD9" s="21">
        <f t="shared" si="18"/>
        <v>3.1656935048507508E-2</v>
      </c>
      <c r="AE9" s="21">
        <f t="shared" si="19"/>
        <v>2.789605050653355E-2</v>
      </c>
      <c r="AF9" s="44">
        <f t="shared" si="20"/>
        <v>-3.7608845419739578E-3</v>
      </c>
      <c r="AG9" s="25">
        <f>AE9-AE30</f>
        <v>4.3225914584261657E-4</v>
      </c>
      <c r="AH9" s="21">
        <v>20.8</v>
      </c>
      <c r="AI9" s="21">
        <v>20.18</v>
      </c>
      <c r="AJ9" s="44">
        <f t="shared" si="5"/>
        <v>-0.62000000000000099</v>
      </c>
      <c r="AK9" s="21">
        <f>AI9-AI30</f>
        <v>3.4665416666666609</v>
      </c>
      <c r="AL9" s="21">
        <f t="shared" si="21"/>
        <v>2.349141095287036E-2</v>
      </c>
      <c r="AM9" s="21">
        <f t="shared" si="22"/>
        <v>2.2791186203313645E-2</v>
      </c>
      <c r="AN9" s="44">
        <f t="shared" si="23"/>
        <v>-7.002247495567146E-4</v>
      </c>
      <c r="AO9" s="25">
        <f>AM9-AM30</f>
        <v>1.1334919327862444E-3</v>
      </c>
      <c r="AP9" s="21">
        <v>6.71</v>
      </c>
      <c r="AQ9" s="21">
        <v>8.06</v>
      </c>
      <c r="AR9" s="45">
        <f t="shared" si="6"/>
        <v>1.3500000000000005</v>
      </c>
      <c r="AS9" s="21">
        <f>AQ9-AQ30</f>
        <v>0.62637500000000035</v>
      </c>
      <c r="AT9" s="21">
        <f t="shared" si="24"/>
        <v>7.5782388218153893E-3</v>
      </c>
      <c r="AU9" s="21">
        <f t="shared" si="25"/>
        <v>9.1029217442372638E-3</v>
      </c>
      <c r="AV9" s="45">
        <f t="shared" si="26"/>
        <v>1.5246829224218744E-3</v>
      </c>
      <c r="AW9" s="25">
        <f>AU9-AU30</f>
        <v>-5.7720019576834244E-4</v>
      </c>
      <c r="AX9" s="21">
        <v>0</v>
      </c>
      <c r="AY9" s="21">
        <v>3.81</v>
      </c>
      <c r="AZ9" s="45">
        <f t="shared" si="7"/>
        <v>3.81</v>
      </c>
      <c r="BA9" s="21">
        <f>AY9-AY30</f>
        <v>1.7144166666666671</v>
      </c>
      <c r="BB9" s="21">
        <f t="shared" si="27"/>
        <v>0</v>
      </c>
      <c r="BC9" s="21">
        <f t="shared" si="28"/>
        <v>4.3029940255017336E-3</v>
      </c>
      <c r="BD9" s="45">
        <f t="shared" si="29"/>
        <v>4.3029940255017336E-3</v>
      </c>
      <c r="BE9" s="25">
        <f>BC9-BC30</f>
        <v>1.6240976276875752E-3</v>
      </c>
      <c r="BF9" s="21">
        <v>7.86</v>
      </c>
      <c r="BG9" s="21">
        <v>6.99</v>
      </c>
      <c r="BH9" s="44">
        <f t="shared" si="8"/>
        <v>-0.87000000000000011</v>
      </c>
      <c r="BI9" s="21">
        <f>BG9-BG30</f>
        <v>1.053583333333334</v>
      </c>
      <c r="BJ9" s="21">
        <f t="shared" si="30"/>
        <v>8.8770427927673569E-3</v>
      </c>
      <c r="BK9" s="21">
        <f t="shared" si="31"/>
        <v>7.89446935387326E-3</v>
      </c>
      <c r="BL9" s="44">
        <f t="shared" si="32"/>
        <v>-9.8257343889409689E-4</v>
      </c>
      <c r="BM9" s="25">
        <f>BK9-BK30</f>
        <v>3.1194056608072496E-4</v>
      </c>
      <c r="BN9" s="21">
        <v>16.010000000000002</v>
      </c>
      <c r="BO9" s="21">
        <v>14.11</v>
      </c>
      <c r="BP9" s="44">
        <f t="shared" si="9"/>
        <v>-1.9000000000000021</v>
      </c>
      <c r="BQ9" s="21">
        <f>BO9-BO30</f>
        <v>1.2370000000000019</v>
      </c>
      <c r="BR9" s="21">
        <f t="shared" si="33"/>
        <v>1.8081610065166079E-2</v>
      </c>
      <c r="BS9" s="21">
        <f t="shared" si="34"/>
        <v>1.5935760026201957E-2</v>
      </c>
      <c r="BT9" s="44">
        <f t="shared" si="35"/>
        <v>-2.1458500389641214E-3</v>
      </c>
      <c r="BU9" s="25">
        <f>BS9-BS30</f>
        <v>-6.3640008367355644E-4</v>
      </c>
      <c r="BV9" s="21">
        <v>23.13</v>
      </c>
      <c r="BW9" s="21">
        <v>24.22</v>
      </c>
      <c r="BX9" s="45">
        <f t="shared" si="10"/>
        <v>1.0899999999999999</v>
      </c>
      <c r="BY9" s="21">
        <f>BW9-BW30</f>
        <v>3.8295833333333356</v>
      </c>
      <c r="BZ9" s="21">
        <f t="shared" si="36"/>
        <v>2.6122900737494778E-2</v>
      </c>
      <c r="CA9" s="21">
        <f t="shared" si="37"/>
        <v>2.7353941023005771E-2</v>
      </c>
      <c r="CB9" s="45">
        <f t="shared" si="38"/>
        <v>1.2310402855109925E-3</v>
      </c>
      <c r="CC9" s="25">
        <f>CA9-CA30</f>
        <v>5.4971261674860786E-4</v>
      </c>
      <c r="CD9" s="21">
        <v>27.29</v>
      </c>
      <c r="CE9" s="21">
        <v>26.228000000000002</v>
      </c>
      <c r="CF9" s="44">
        <f t="shared" si="11"/>
        <v>-1.0619999999999976</v>
      </c>
      <c r="CG9" s="21">
        <f>CE9-CE30</f>
        <v>3.8564583333333395</v>
      </c>
      <c r="CH9" s="21">
        <f t="shared" si="39"/>
        <v>3.082118292806885E-2</v>
      </c>
      <c r="CI9" s="21">
        <f t="shared" si="40"/>
        <v>2.9621765695763642E-2</v>
      </c>
      <c r="CJ9" s="44">
        <f t="shared" si="41"/>
        <v>-1.1994172323052076E-3</v>
      </c>
      <c r="CK9" s="25">
        <f>CI9-CI30</f>
        <v>2.6578724328708489E-4</v>
      </c>
      <c r="CL9" s="21">
        <f t="shared" si="42"/>
        <v>197.68999999999997</v>
      </c>
      <c r="CM9" s="49">
        <f t="shared" si="43"/>
        <v>16.474166666666665</v>
      </c>
      <c r="CN9" s="21">
        <f t="shared" si="44"/>
        <v>188.828</v>
      </c>
      <c r="CO9" s="51">
        <f t="shared" si="45"/>
        <v>15.735666666666667</v>
      </c>
      <c r="CP9" s="54">
        <f t="shared" si="12"/>
        <v>-8.8619999999999663</v>
      </c>
      <c r="CQ9" s="21">
        <f>CP9-CN30</f>
        <v>-163.93204166666663</v>
      </c>
      <c r="CR9" s="21">
        <f t="shared" si="46"/>
        <v>0.22327004958042981</v>
      </c>
      <c r="CS9" s="21">
        <f t="shared" si="13"/>
        <v>0.21326135324079828</v>
      </c>
      <c r="CT9" s="21">
        <f t="shared" si="47"/>
        <v>-1.0008696339631529E-2</v>
      </c>
      <c r="CU9" s="21">
        <f>CS9-CT30</f>
        <v>0.19089970390139044</v>
      </c>
      <c r="CV9" s="79">
        <f t="shared" si="48"/>
        <v>45.052882614473575</v>
      </c>
      <c r="CW9" s="82">
        <v>14</v>
      </c>
    </row>
    <row r="10" spans="1:101" s="22" customFormat="1" ht="15.75" customHeight="1">
      <c r="A10" s="53">
        <v>6</v>
      </c>
      <c r="B10" s="10" t="s">
        <v>11</v>
      </c>
      <c r="C10" s="186">
        <v>1284.1400000000001</v>
      </c>
      <c r="D10" s="186"/>
      <c r="E10" s="53">
        <v>16</v>
      </c>
      <c r="F10" s="11">
        <v>16</v>
      </c>
      <c r="G10" s="11">
        <v>0</v>
      </c>
      <c r="H10" s="11">
        <v>16</v>
      </c>
      <c r="I10" s="11">
        <f t="shared" si="14"/>
        <v>0</v>
      </c>
      <c r="J10" s="21">
        <v>38.331000000000003</v>
      </c>
      <c r="K10" s="21">
        <v>41.509</v>
      </c>
      <c r="L10" s="45">
        <f t="shared" si="0"/>
        <v>3.1779999999999973</v>
      </c>
      <c r="M10" s="21">
        <f>K10-K30</f>
        <v>13.279875000000004</v>
      </c>
      <c r="N10" s="21">
        <f t="shared" si="1"/>
        <v>2.9849549114582524E-2</v>
      </c>
      <c r="O10" s="21">
        <f t="shared" si="2"/>
        <v>3.2324357157319294E-2</v>
      </c>
      <c r="P10" s="45">
        <f t="shared" si="15"/>
        <v>2.4748080427367709E-3</v>
      </c>
      <c r="Q10" s="25">
        <f>O10-O30</f>
        <v>-4.5066105970762785E-3</v>
      </c>
      <c r="R10" s="21">
        <v>39.069000000000003</v>
      </c>
      <c r="S10" s="21">
        <v>34.119999999999997</v>
      </c>
      <c r="T10" s="44">
        <f t="shared" si="3"/>
        <v>-4.9490000000000052</v>
      </c>
      <c r="U10" s="21">
        <f>S10-S30</f>
        <v>9.7928333333333271</v>
      </c>
      <c r="V10" s="21">
        <f t="shared" si="49"/>
        <v>3.0424252807326305E-2</v>
      </c>
      <c r="W10" s="21">
        <f t="shared" si="16"/>
        <v>2.6570311648262648E-2</v>
      </c>
      <c r="X10" s="44">
        <f t="shared" si="17"/>
        <v>-3.8539411590636577E-3</v>
      </c>
      <c r="Y10" s="25">
        <f>W10-W30</f>
        <v>-5.2410876812473244E-3</v>
      </c>
      <c r="Z10" s="36">
        <v>23.324000000000002</v>
      </c>
      <c r="AA10" s="21">
        <v>31.460999999999999</v>
      </c>
      <c r="AB10" s="45">
        <f t="shared" si="4"/>
        <v>8.1369999999999969</v>
      </c>
      <c r="AC10" s="21">
        <f>AA10-AA30</f>
        <v>10.395833333333332</v>
      </c>
      <c r="AD10" s="21">
        <f t="shared" si="18"/>
        <v>1.8163128630834646E-2</v>
      </c>
      <c r="AE10" s="21">
        <f t="shared" si="19"/>
        <v>2.4499665145544875E-2</v>
      </c>
      <c r="AF10" s="45">
        <f t="shared" si="20"/>
        <v>6.3365365147102296E-3</v>
      </c>
      <c r="AG10" s="25">
        <f>AE10-AE30</f>
        <v>-2.9641262151460582E-3</v>
      </c>
      <c r="AH10" s="21">
        <v>22.372</v>
      </c>
      <c r="AI10" s="21">
        <v>25.327000000000002</v>
      </c>
      <c r="AJ10" s="45">
        <f t="shared" si="5"/>
        <v>2.9550000000000018</v>
      </c>
      <c r="AK10" s="21">
        <f>AI10-AI30</f>
        <v>8.6135416666666629</v>
      </c>
      <c r="AL10" s="21">
        <f t="shared" si="21"/>
        <v>1.7421776441820983E-2</v>
      </c>
      <c r="AM10" s="21">
        <f t="shared" si="22"/>
        <v>1.9722927406669054E-2</v>
      </c>
      <c r="AN10" s="45">
        <f t="shared" si="23"/>
        <v>2.3011509648480713E-3</v>
      </c>
      <c r="AO10" s="25">
        <f>AM10-AM30</f>
        <v>-1.9347668638583469E-3</v>
      </c>
      <c r="AP10" s="21">
        <v>8.9499999999999993</v>
      </c>
      <c r="AQ10" s="21">
        <v>11.457000000000001</v>
      </c>
      <c r="AR10" s="45">
        <f t="shared" si="6"/>
        <v>2.5070000000000014</v>
      </c>
      <c r="AS10" s="21">
        <f>AQ10-AQ30</f>
        <v>4.0233750000000006</v>
      </c>
      <c r="AT10" s="21">
        <f t="shared" si="24"/>
        <v>6.9696450542775703E-3</v>
      </c>
      <c r="AU10" s="21">
        <f t="shared" si="25"/>
        <v>8.9219244007662721E-3</v>
      </c>
      <c r="AV10" s="45">
        <f t="shared" si="26"/>
        <v>1.9522793464887018E-3</v>
      </c>
      <c r="AW10" s="25">
        <f>AU10-AU30</f>
        <v>-7.5819753923933413E-4</v>
      </c>
      <c r="AX10" s="21">
        <v>0</v>
      </c>
      <c r="AY10" s="21">
        <v>4.9660000000000002</v>
      </c>
      <c r="AZ10" s="45">
        <f t="shared" si="7"/>
        <v>4.9660000000000002</v>
      </c>
      <c r="BA10" s="21">
        <f>AY10-AY30</f>
        <v>2.8704166666666673</v>
      </c>
      <c r="BB10" s="21">
        <f t="shared" si="27"/>
        <v>0</v>
      </c>
      <c r="BC10" s="21">
        <f t="shared" si="28"/>
        <v>3.8671795910103259E-3</v>
      </c>
      <c r="BD10" s="45">
        <f t="shared" si="29"/>
        <v>3.8671795910103259E-3</v>
      </c>
      <c r="BE10" s="25">
        <f>BC10-BC30</f>
        <v>1.1882831931961674E-3</v>
      </c>
      <c r="BF10" s="21">
        <v>9.6820000000000004</v>
      </c>
      <c r="BG10" s="21">
        <v>9.0129999999999999</v>
      </c>
      <c r="BH10" s="44">
        <f t="shared" si="8"/>
        <v>-0.66900000000000048</v>
      </c>
      <c r="BI10" s="21">
        <f>BG10-BG30</f>
        <v>3.0765833333333337</v>
      </c>
      <c r="BJ10" s="21">
        <f t="shared" si="30"/>
        <v>7.5396763592754682E-3</v>
      </c>
      <c r="BK10" s="21">
        <f t="shared" si="31"/>
        <v>7.0187051256093563E-3</v>
      </c>
      <c r="BL10" s="44">
        <f t="shared" si="32"/>
        <v>-5.2097123366611191E-4</v>
      </c>
      <c r="BM10" s="25">
        <f>BK10-BK30</f>
        <v>-5.638236621831787E-4</v>
      </c>
      <c r="BN10" s="21">
        <v>20.91</v>
      </c>
      <c r="BO10" s="21">
        <v>18.995000000000001</v>
      </c>
      <c r="BP10" s="44">
        <f t="shared" si="9"/>
        <v>-1.9149999999999991</v>
      </c>
      <c r="BQ10" s="21">
        <f>BO10-BO30</f>
        <v>6.1220000000000034</v>
      </c>
      <c r="BR10" s="21">
        <f t="shared" si="33"/>
        <v>1.628327129440715E-2</v>
      </c>
      <c r="BS10" s="21">
        <f t="shared" si="34"/>
        <v>1.4792000872179046E-2</v>
      </c>
      <c r="BT10" s="44">
        <f t="shared" si="35"/>
        <v>-1.4912704222281043E-3</v>
      </c>
      <c r="BU10" s="25">
        <f>BS10-BS30</f>
        <v>-1.7801592376964683E-3</v>
      </c>
      <c r="BV10" s="21">
        <v>28.526</v>
      </c>
      <c r="BW10" s="21">
        <v>27.6</v>
      </c>
      <c r="BX10" s="44">
        <f t="shared" si="10"/>
        <v>-0.92599999999999838</v>
      </c>
      <c r="BY10" s="21">
        <f>BW10-BW30</f>
        <v>7.2095833333333381</v>
      </c>
      <c r="BZ10" s="21">
        <f t="shared" si="36"/>
        <v>2.2214088806516423E-2</v>
      </c>
      <c r="CA10" s="21">
        <f t="shared" si="37"/>
        <v>2.1492983631068264E-2</v>
      </c>
      <c r="CB10" s="44">
        <f t="shared" si="38"/>
        <v>-7.2110517544815914E-4</v>
      </c>
      <c r="CC10" s="25">
        <f>CA10-CA30</f>
        <v>-5.3112447751888989E-3</v>
      </c>
      <c r="CD10" s="21">
        <v>32.709000000000003</v>
      </c>
      <c r="CE10" s="21">
        <v>31.754000000000001</v>
      </c>
      <c r="CF10" s="44">
        <f t="shared" si="11"/>
        <v>-0.95500000000000185</v>
      </c>
      <c r="CG10" s="21">
        <f>CE10-CE30</f>
        <v>9.3824583333333393</v>
      </c>
      <c r="CH10" s="21">
        <f t="shared" si="39"/>
        <v>2.5471521796688833E-2</v>
      </c>
      <c r="CI10" s="21">
        <f t="shared" si="40"/>
        <v>2.4727833413802233E-2</v>
      </c>
      <c r="CJ10" s="44">
        <f t="shared" si="41"/>
        <v>-7.4368838288660019E-4</v>
      </c>
      <c r="CK10" s="25">
        <f>CI10-CI30</f>
        <v>-4.6281450386743243E-3</v>
      </c>
      <c r="CL10" s="21">
        <f t="shared" si="42"/>
        <v>223.87299999999999</v>
      </c>
      <c r="CM10" s="49">
        <f t="shared" si="43"/>
        <v>18.656083333333331</v>
      </c>
      <c r="CN10" s="21">
        <f t="shared" si="44"/>
        <v>236.202</v>
      </c>
      <c r="CO10" s="51">
        <f t="shared" si="45"/>
        <v>19.683499999999999</v>
      </c>
      <c r="CP10" s="55">
        <f t="shared" si="12"/>
        <v>12.329000000000008</v>
      </c>
      <c r="CQ10" s="21">
        <f>CP10-CN30</f>
        <v>-142.74104166666666</v>
      </c>
      <c r="CR10" s="21">
        <f t="shared" si="46"/>
        <v>0.1743369103057299</v>
      </c>
      <c r="CS10" s="21">
        <f t="shared" si="13"/>
        <v>0.18393788839223135</v>
      </c>
      <c r="CT10" s="21">
        <f t="shared" si="47"/>
        <v>9.6009780865014549E-3</v>
      </c>
      <c r="CU10" s="21">
        <f>CS10-CT30</f>
        <v>0.16157623905282351</v>
      </c>
      <c r="CV10" s="79">
        <f t="shared" si="48"/>
        <v>38.858105175448152</v>
      </c>
      <c r="CW10" s="82">
        <v>3</v>
      </c>
    </row>
    <row r="11" spans="1:101" s="22" customFormat="1" ht="15" customHeight="1">
      <c r="A11" s="53">
        <v>7</v>
      </c>
      <c r="B11" s="10" t="s">
        <v>4</v>
      </c>
      <c r="C11" s="186">
        <v>280.10000000000002</v>
      </c>
      <c r="D11" s="186"/>
      <c r="E11" s="53">
        <v>16</v>
      </c>
      <c r="F11" s="11">
        <v>16.59</v>
      </c>
      <c r="G11" s="11">
        <v>0.59</v>
      </c>
      <c r="H11" s="11">
        <v>16.59</v>
      </c>
      <c r="I11" s="11">
        <f t="shared" si="14"/>
        <v>0</v>
      </c>
      <c r="J11" s="21">
        <v>11.728999999999999</v>
      </c>
      <c r="K11" s="21">
        <v>11.715999999999999</v>
      </c>
      <c r="L11" s="44">
        <f t="shared" si="0"/>
        <v>-1.2999999999999901E-2</v>
      </c>
      <c r="M11" s="21">
        <f>K11-K30</f>
        <v>-16.513124999999995</v>
      </c>
      <c r="N11" s="21">
        <f t="shared" si="1"/>
        <v>4.1874330596215634E-2</v>
      </c>
      <c r="O11" s="21">
        <f t="shared" si="2"/>
        <v>4.1827918600499815E-2</v>
      </c>
      <c r="P11" s="21">
        <f t="shared" si="15"/>
        <v>-4.6411995715818499E-5</v>
      </c>
      <c r="Q11" s="25">
        <f>O11-O30</f>
        <v>4.9969508461042422E-3</v>
      </c>
      <c r="R11" s="21">
        <v>11.065</v>
      </c>
      <c r="S11" s="21">
        <v>9.6679999999999993</v>
      </c>
      <c r="T11" s="44">
        <f t="shared" si="3"/>
        <v>-1.3970000000000002</v>
      </c>
      <c r="U11" s="21">
        <f>S11-S30</f>
        <v>-14.659166666666671</v>
      </c>
      <c r="V11" s="21">
        <f t="shared" si="49"/>
        <v>3.9503748661192425E-2</v>
      </c>
      <c r="W11" s="21">
        <f t="shared" si="16"/>
        <v>3.451624419850053E-2</v>
      </c>
      <c r="X11" s="44">
        <f t="shared" si="17"/>
        <v>-4.9875044626918955E-3</v>
      </c>
      <c r="Y11" s="25">
        <f>W11-W30</f>
        <v>2.704844868990558E-3</v>
      </c>
      <c r="Z11" s="21">
        <v>9.3460000000000001</v>
      </c>
      <c r="AA11" s="21">
        <v>8.6479999999999997</v>
      </c>
      <c r="AB11" s="44">
        <f t="shared" si="4"/>
        <v>-0.6980000000000004</v>
      </c>
      <c r="AC11" s="21">
        <f>AA11-AA30</f>
        <v>-12.417166666666667</v>
      </c>
      <c r="AD11" s="21">
        <f t="shared" si="18"/>
        <v>3.3366654766154941E-2</v>
      </c>
      <c r="AE11" s="21">
        <f t="shared" si="19"/>
        <v>3.0874687611567295E-2</v>
      </c>
      <c r="AF11" s="44">
        <f t="shared" si="20"/>
        <v>-2.4919671545876459E-3</v>
      </c>
      <c r="AG11" s="25">
        <f>AE11-AE30</f>
        <v>3.4108962508763614E-3</v>
      </c>
      <c r="AH11" s="21">
        <v>6.9850000000000003</v>
      </c>
      <c r="AI11" s="21">
        <v>7.0170000000000003</v>
      </c>
      <c r="AJ11" s="45">
        <f t="shared" si="5"/>
        <v>3.2000000000000028E-2</v>
      </c>
      <c r="AK11" s="21">
        <f>AI11-AI30</f>
        <v>-9.6964583333333394</v>
      </c>
      <c r="AL11" s="21">
        <f t="shared" si="21"/>
        <v>2.4937522313459477E-2</v>
      </c>
      <c r="AM11" s="21">
        <f t="shared" si="22"/>
        <v>2.5051767225990718E-2</v>
      </c>
      <c r="AN11" s="45">
        <f t="shared" si="23"/>
        <v>1.14244912531241E-4</v>
      </c>
      <c r="AO11" s="25">
        <f>AM11-AM30</f>
        <v>3.3940729554633176E-3</v>
      </c>
      <c r="AP11" s="21">
        <v>2.2010000000000001</v>
      </c>
      <c r="AQ11" s="21">
        <v>2.6890000000000001</v>
      </c>
      <c r="AR11" s="45">
        <f t="shared" si="6"/>
        <v>0.48799999999999999</v>
      </c>
      <c r="AS11" s="21">
        <f>AQ11-AQ30</f>
        <v>-4.7446250000000001</v>
      </c>
      <c r="AT11" s="21">
        <f t="shared" si="24"/>
        <v>7.8579078900392705E-3</v>
      </c>
      <c r="AU11" s="21">
        <f t="shared" si="25"/>
        <v>9.6001428061406636E-3</v>
      </c>
      <c r="AV11" s="45">
        <f t="shared" si="26"/>
        <v>1.7422349161013932E-3</v>
      </c>
      <c r="AW11" s="25">
        <f>AU11-AU30</f>
        <v>-7.9979133864942556E-5</v>
      </c>
      <c r="AX11" s="21">
        <v>0</v>
      </c>
      <c r="AY11" s="21">
        <v>1.319</v>
      </c>
      <c r="AZ11" s="45">
        <f t="shared" si="7"/>
        <v>1.319</v>
      </c>
      <c r="BA11" s="21">
        <f>AY11-AY30</f>
        <v>-0.77658333333333296</v>
      </c>
      <c r="BB11" s="21">
        <f t="shared" si="27"/>
        <v>0</v>
      </c>
      <c r="BC11" s="21">
        <f t="shared" si="28"/>
        <v>4.7090324883970009E-3</v>
      </c>
      <c r="BD11" s="45">
        <f t="shared" si="29"/>
        <v>4.7090324883970009E-3</v>
      </c>
      <c r="BE11" s="25">
        <f>BC11-BC30</f>
        <v>2.0301360905828425E-3</v>
      </c>
      <c r="BF11" s="21">
        <v>2.8780000000000001</v>
      </c>
      <c r="BG11" s="21">
        <v>2.0489999999999999</v>
      </c>
      <c r="BH11" s="44">
        <f t="shared" si="8"/>
        <v>-0.82900000000000018</v>
      </c>
      <c r="BI11" s="21">
        <f>BG11-BG30</f>
        <v>-3.8874166666666663</v>
      </c>
      <c r="BJ11" s="21">
        <f t="shared" si="30"/>
        <v>1.0274901820778294E-2</v>
      </c>
      <c r="BK11" s="21">
        <f t="shared" si="31"/>
        <v>7.3152445555158862E-3</v>
      </c>
      <c r="BL11" s="44">
        <f t="shared" si="32"/>
        <v>-2.9596572652624076E-3</v>
      </c>
      <c r="BM11" s="25">
        <f>BK11-BK30</f>
        <v>-2.6728423227664888E-4</v>
      </c>
      <c r="BN11" s="21">
        <v>5.6989999999999998</v>
      </c>
      <c r="BO11" s="21">
        <v>4.72</v>
      </c>
      <c r="BP11" s="44">
        <f t="shared" si="9"/>
        <v>-0.97900000000000009</v>
      </c>
      <c r="BQ11" s="21">
        <f>BO11-BO30</f>
        <v>-8.1529999999999987</v>
      </c>
      <c r="BR11" s="21">
        <f t="shared" si="33"/>
        <v>2.0346304891110317E-2</v>
      </c>
      <c r="BS11" s="21">
        <f t="shared" si="34"/>
        <v>1.6851124598357727E-2</v>
      </c>
      <c r="BT11" s="44">
        <f t="shared" si="35"/>
        <v>-3.49518029275259E-3</v>
      </c>
      <c r="BU11" s="25">
        <f>BS11-BS30</f>
        <v>2.7896448848221261E-4</v>
      </c>
      <c r="BV11" s="21">
        <v>8.2240000000000002</v>
      </c>
      <c r="BW11" s="21">
        <v>7.6440000000000001</v>
      </c>
      <c r="BX11" s="44">
        <f t="shared" si="10"/>
        <v>-0.58000000000000007</v>
      </c>
      <c r="BY11" s="21">
        <f>BW11-BW30</f>
        <v>-12.746416666666663</v>
      </c>
      <c r="BZ11" s="21">
        <f t="shared" si="36"/>
        <v>2.9360942520528382E-2</v>
      </c>
      <c r="CA11" s="21">
        <f t="shared" si="37"/>
        <v>2.7290253480899678E-2</v>
      </c>
      <c r="CB11" s="44">
        <f t="shared" si="38"/>
        <v>-2.0706890396287037E-3</v>
      </c>
      <c r="CC11" s="25">
        <f>CA11-CA30</f>
        <v>4.8602507464251543E-4</v>
      </c>
      <c r="CD11" s="21">
        <v>9.2899999999999991</v>
      </c>
      <c r="CE11" s="21">
        <v>8.1</v>
      </c>
      <c r="CF11" s="44">
        <f t="shared" si="11"/>
        <v>-1.1899999999999995</v>
      </c>
      <c r="CG11" s="21">
        <f>CE11-CE30</f>
        <v>-14.271541666666662</v>
      </c>
      <c r="CH11" s="21">
        <f t="shared" si="39"/>
        <v>3.3166726169225273E-2</v>
      </c>
      <c r="CI11" s="21">
        <f t="shared" si="40"/>
        <v>2.8918243484469829E-2</v>
      </c>
      <c r="CJ11" s="44">
        <f t="shared" si="41"/>
        <v>-4.2484826847554447E-3</v>
      </c>
      <c r="CK11" s="25">
        <f>CI11-CI30</f>
        <v>-4.3773496800672898E-4</v>
      </c>
      <c r="CL11" s="21">
        <f t="shared" si="42"/>
        <v>67.417000000000002</v>
      </c>
      <c r="CM11" s="49">
        <f t="shared" si="43"/>
        <v>5.6180833333333338</v>
      </c>
      <c r="CN11" s="21">
        <f t="shared" si="44"/>
        <v>63.57</v>
      </c>
      <c r="CO11" s="51">
        <f t="shared" si="45"/>
        <v>5.2975000000000003</v>
      </c>
      <c r="CP11" s="54">
        <f t="shared" si="12"/>
        <v>-3.8470000000000013</v>
      </c>
      <c r="CQ11" s="21">
        <f>CP11-CN30</f>
        <v>-158.91704166666668</v>
      </c>
      <c r="CR11" s="21">
        <f t="shared" si="46"/>
        <v>0.24068903962870403</v>
      </c>
      <c r="CS11" s="21">
        <f t="shared" si="13"/>
        <v>0.22695465905033915</v>
      </c>
      <c r="CT11" s="21">
        <f t="shared" si="47"/>
        <v>-1.3734380578364874E-2</v>
      </c>
      <c r="CU11" s="21">
        <f>CS11-CT30</f>
        <v>0.20459300971093131</v>
      </c>
      <c r="CV11" s="79">
        <f t="shared" si="48"/>
        <v>47.945684755444475</v>
      </c>
      <c r="CW11" s="82">
        <v>17</v>
      </c>
    </row>
    <row r="12" spans="1:101" s="22" customFormat="1" ht="15" customHeight="1">
      <c r="A12" s="53">
        <v>8</v>
      </c>
      <c r="B12" s="10" t="s">
        <v>17</v>
      </c>
      <c r="C12" s="186">
        <v>902.7</v>
      </c>
      <c r="D12" s="186"/>
      <c r="E12" s="53">
        <v>16</v>
      </c>
      <c r="F12" s="11">
        <v>16.64</v>
      </c>
      <c r="G12" s="11">
        <v>0.64</v>
      </c>
      <c r="H12" s="11">
        <v>16.64</v>
      </c>
      <c r="I12" s="11">
        <f t="shared" si="14"/>
        <v>0</v>
      </c>
      <c r="J12" s="21">
        <v>37.69</v>
      </c>
      <c r="K12" s="21">
        <v>37.56</v>
      </c>
      <c r="L12" s="44">
        <f t="shared" si="0"/>
        <v>-0.12999999999999545</v>
      </c>
      <c r="M12" s="21">
        <f>K12-K30</f>
        <v>9.330875000000006</v>
      </c>
      <c r="N12" s="21">
        <f t="shared" si="1"/>
        <v>4.1752520217126395E-2</v>
      </c>
      <c r="O12" s="21">
        <f t="shared" si="2"/>
        <v>4.1608507809903626E-2</v>
      </c>
      <c r="P12" s="44">
        <f t="shared" si="15"/>
        <v>-1.4401240722276831E-4</v>
      </c>
      <c r="Q12" s="25">
        <f>O12-O30</f>
        <v>4.7775400555080533E-3</v>
      </c>
      <c r="R12" s="21">
        <v>35.409999999999997</v>
      </c>
      <c r="S12" s="21">
        <v>30.65</v>
      </c>
      <c r="T12" s="44">
        <f t="shared" si="3"/>
        <v>-4.759999999999998</v>
      </c>
      <c r="U12" s="21">
        <f>S12-S30</f>
        <v>6.3228333333333282</v>
      </c>
      <c r="V12" s="21">
        <f t="shared" si="49"/>
        <v>3.9226764151988475E-2</v>
      </c>
      <c r="W12" s="21">
        <f t="shared" si="16"/>
        <v>3.3953694472139133E-2</v>
      </c>
      <c r="X12" s="44">
        <f t="shared" si="17"/>
        <v>-5.2730696798493418E-3</v>
      </c>
      <c r="Y12" s="25">
        <f>W12-W30</f>
        <v>2.1422951426291609E-3</v>
      </c>
      <c r="Z12" s="21">
        <v>29.07</v>
      </c>
      <c r="AA12" s="21">
        <v>25.94</v>
      </c>
      <c r="AB12" s="44">
        <f t="shared" si="4"/>
        <v>-3.129999999999999</v>
      </c>
      <c r="AC12" s="21">
        <f>AA12-AA30</f>
        <v>4.8748333333333349</v>
      </c>
      <c r="AD12" s="21">
        <f t="shared" si="18"/>
        <v>3.2203389830508473E-2</v>
      </c>
      <c r="AE12" s="21">
        <f t="shared" si="19"/>
        <v>2.8736014179683172E-2</v>
      </c>
      <c r="AF12" s="44">
        <f t="shared" si="20"/>
        <v>-3.4673756508253016E-3</v>
      </c>
      <c r="AG12" s="25">
        <f>AE12-AE30</f>
        <v>1.2722228189922385E-3</v>
      </c>
      <c r="AH12" s="21">
        <v>18.22</v>
      </c>
      <c r="AI12" s="21">
        <v>20.16</v>
      </c>
      <c r="AJ12" s="45">
        <f t="shared" si="5"/>
        <v>1.9400000000000013</v>
      </c>
      <c r="AK12" s="21">
        <f>AI12-AI30</f>
        <v>3.4465416666666613</v>
      </c>
      <c r="AL12" s="21">
        <f t="shared" si="21"/>
        <v>2.0183892766146003E-2</v>
      </c>
      <c r="AM12" s="21">
        <f t="shared" si="22"/>
        <v>2.2333000997008971E-2</v>
      </c>
      <c r="AN12" s="45">
        <f t="shared" si="23"/>
        <v>2.1491082308629679E-3</v>
      </c>
      <c r="AO12" s="25">
        <f>AM12-AM30</f>
        <v>6.7530672648156986E-4</v>
      </c>
      <c r="AP12" s="21">
        <v>5.0599999999999996</v>
      </c>
      <c r="AQ12" s="21">
        <v>7.05</v>
      </c>
      <c r="AR12" s="45">
        <f t="shared" si="6"/>
        <v>1.9900000000000002</v>
      </c>
      <c r="AS12" s="21">
        <f>AQ12-AQ30</f>
        <v>-0.38362500000000033</v>
      </c>
      <c r="AT12" s="21">
        <f t="shared" si="24"/>
        <v>5.605406004209593E-3</v>
      </c>
      <c r="AU12" s="21">
        <f t="shared" si="25"/>
        <v>7.8099036224659347E-3</v>
      </c>
      <c r="AV12" s="45">
        <f t="shared" si="26"/>
        <v>2.2044976182563417E-3</v>
      </c>
      <c r="AW12" s="25">
        <f>AU12-AU30</f>
        <v>-1.8702183175396715E-3</v>
      </c>
      <c r="AX12" s="21">
        <v>0</v>
      </c>
      <c r="AY12" s="21">
        <v>2.29</v>
      </c>
      <c r="AZ12" s="45">
        <f t="shared" si="7"/>
        <v>2.29</v>
      </c>
      <c r="BA12" s="21">
        <f>AY12-AY30</f>
        <v>0.19441666666666713</v>
      </c>
      <c r="BB12" s="21">
        <f t="shared" si="27"/>
        <v>0</v>
      </c>
      <c r="BC12" s="21">
        <f t="shared" si="28"/>
        <v>2.5368339426165946E-3</v>
      </c>
      <c r="BD12" s="45">
        <f t="shared" si="29"/>
        <v>2.5368339426165946E-3</v>
      </c>
      <c r="BE12" s="25">
        <f>BC12-BC30</f>
        <v>-1.4206245519756376E-4</v>
      </c>
      <c r="BF12" s="21">
        <v>11.632</v>
      </c>
      <c r="BG12" s="21">
        <v>7.9</v>
      </c>
      <c r="BH12" s="44">
        <f t="shared" si="8"/>
        <v>-3.7319999999999993</v>
      </c>
      <c r="BI12" s="21">
        <f>BG12-BG30</f>
        <v>1.9635833333333341</v>
      </c>
      <c r="BJ12" s="21">
        <f t="shared" si="30"/>
        <v>1.2885787083194858E-2</v>
      </c>
      <c r="BK12" s="21">
        <f t="shared" si="31"/>
        <v>8.7515232081533181E-3</v>
      </c>
      <c r="BL12" s="44">
        <f t="shared" si="32"/>
        <v>-4.1342638750415401E-3</v>
      </c>
      <c r="BM12" s="25">
        <f>BK12-BK30</f>
        <v>1.1689944203607831E-3</v>
      </c>
      <c r="BN12" s="21">
        <v>15.66</v>
      </c>
      <c r="BO12" s="21">
        <v>19.489999999999998</v>
      </c>
      <c r="BP12" s="45">
        <f t="shared" si="9"/>
        <v>3.8299999999999983</v>
      </c>
      <c r="BQ12" s="21">
        <f>BO12-BO30</f>
        <v>6.6170000000000009</v>
      </c>
      <c r="BR12" s="21">
        <f t="shared" si="33"/>
        <v>1.7347956131605183E-2</v>
      </c>
      <c r="BS12" s="21">
        <f t="shared" si="34"/>
        <v>2.1590783205937738E-2</v>
      </c>
      <c r="BT12" s="45">
        <f t="shared" si="35"/>
        <v>4.2428270743325551E-3</v>
      </c>
      <c r="BU12" s="25">
        <f>BS12-BS30</f>
        <v>5.018623096062224E-3</v>
      </c>
      <c r="BV12" s="21">
        <v>25.11</v>
      </c>
      <c r="BW12" s="21">
        <v>27.821999999999999</v>
      </c>
      <c r="BX12" s="45">
        <f t="shared" si="10"/>
        <v>2.7119999999999997</v>
      </c>
      <c r="BY12" s="21">
        <f>BW12-BW30</f>
        <v>7.4315833333333359</v>
      </c>
      <c r="BZ12" s="21">
        <f t="shared" si="36"/>
        <v>2.781655034895314E-2</v>
      </c>
      <c r="CA12" s="21">
        <f t="shared" si="37"/>
        <v>3.0820870721169822E-2</v>
      </c>
      <c r="CB12" s="45">
        <f t="shared" si="38"/>
        <v>3.0043203722166824E-3</v>
      </c>
      <c r="CC12" s="25">
        <f>CA12-CA30</f>
        <v>4.0166423149126593E-3</v>
      </c>
      <c r="CD12" s="21">
        <v>31.72</v>
      </c>
      <c r="CE12" s="21">
        <v>28.41</v>
      </c>
      <c r="CF12" s="44">
        <f t="shared" si="11"/>
        <v>-3.3099999999999987</v>
      </c>
      <c r="CG12" s="21">
        <f>CE12-CE30</f>
        <v>6.0384583333333381</v>
      </c>
      <c r="CH12" s="21">
        <f t="shared" si="39"/>
        <v>3.513902736235737E-2</v>
      </c>
      <c r="CI12" s="21">
        <f t="shared" si="40"/>
        <v>3.1472249916915919E-2</v>
      </c>
      <c r="CJ12" s="44">
        <f t="shared" si="41"/>
        <v>-3.6667774454414506E-3</v>
      </c>
      <c r="CK12" s="25">
        <f>CI12-CI30</f>
        <v>2.1162714644393614E-3</v>
      </c>
      <c r="CL12" s="21">
        <f t="shared" si="42"/>
        <v>209.57199999999997</v>
      </c>
      <c r="CM12" s="49">
        <f t="shared" si="43"/>
        <v>17.464333333333332</v>
      </c>
      <c r="CN12" s="21">
        <f t="shared" si="44"/>
        <v>207.27200000000002</v>
      </c>
      <c r="CO12" s="51">
        <f t="shared" si="45"/>
        <v>17.272666666666669</v>
      </c>
      <c r="CP12" s="54">
        <f t="shared" si="12"/>
        <v>-2.2999999999999545</v>
      </c>
      <c r="CQ12" s="21">
        <f>CP12-CN30</f>
        <v>-157.37004166666662</v>
      </c>
      <c r="CR12" s="21">
        <f t="shared" si="46"/>
        <v>0.23216129389608947</v>
      </c>
      <c r="CS12" s="21">
        <f t="shared" si="13"/>
        <v>0.22961338207599424</v>
      </c>
      <c r="CT12" s="21">
        <f t="shared" si="47"/>
        <v>-2.5479118200952278E-3</v>
      </c>
      <c r="CU12" s="21">
        <f>CS12-CT30</f>
        <v>0.2072517327365864</v>
      </c>
      <c r="CV12" s="79">
        <f t="shared" si="48"/>
        <v>48.507357719434289</v>
      </c>
      <c r="CW12" s="82">
        <v>20</v>
      </c>
    </row>
    <row r="13" spans="1:101" s="22" customFormat="1" ht="14.25" customHeight="1">
      <c r="A13" s="53">
        <v>9</v>
      </c>
      <c r="B13" s="10" t="s">
        <v>21</v>
      </c>
      <c r="C13" s="186">
        <v>913.56</v>
      </c>
      <c r="D13" s="186"/>
      <c r="E13" s="53">
        <v>24</v>
      </c>
      <c r="F13" s="11">
        <v>27.52</v>
      </c>
      <c r="G13" s="11">
        <v>0.62</v>
      </c>
      <c r="H13" s="11">
        <v>26.62</v>
      </c>
      <c r="I13" s="11">
        <f t="shared" si="14"/>
        <v>-0.89999999999999858</v>
      </c>
      <c r="J13" s="21">
        <v>35.14</v>
      </c>
      <c r="K13" s="21">
        <v>35.15</v>
      </c>
      <c r="L13" s="45">
        <f t="shared" si="0"/>
        <v>9.9999999999980105E-3</v>
      </c>
      <c r="M13" s="21">
        <f>K13-K30</f>
        <v>6.9208750000000023</v>
      </c>
      <c r="N13" s="21">
        <f t="shared" si="1"/>
        <v>3.8464906519549896E-2</v>
      </c>
      <c r="O13" s="21">
        <f t="shared" si="2"/>
        <v>3.8475852708087045E-2</v>
      </c>
      <c r="P13" s="21">
        <f t="shared" si="15"/>
        <v>1.094618853714896E-5</v>
      </c>
      <c r="Q13" s="25">
        <f>O13-O30</f>
        <v>1.6448849536914723E-3</v>
      </c>
      <c r="R13" s="21">
        <v>32.97</v>
      </c>
      <c r="S13" s="21">
        <v>29.35</v>
      </c>
      <c r="T13" s="44">
        <f t="shared" si="3"/>
        <v>-3.6199999999999974</v>
      </c>
      <c r="U13" s="21">
        <f>S13-S30</f>
        <v>5.022833333333331</v>
      </c>
      <c r="V13" s="21">
        <f t="shared" si="49"/>
        <v>3.6089583606988045E-2</v>
      </c>
      <c r="W13" s="21">
        <f t="shared" si="16"/>
        <v>3.2127063356539254E-2</v>
      </c>
      <c r="X13" s="44">
        <f t="shared" si="17"/>
        <v>-3.9625202504487908E-3</v>
      </c>
      <c r="Y13" s="25">
        <f>W13-W30</f>
        <v>3.1566402702928181E-4</v>
      </c>
      <c r="Z13" s="21">
        <v>27.48</v>
      </c>
      <c r="AA13" s="21">
        <v>24.93</v>
      </c>
      <c r="AB13" s="44">
        <f t="shared" si="4"/>
        <v>-2.5500000000000007</v>
      </c>
      <c r="AC13" s="21">
        <f>AA13-AA30</f>
        <v>3.8648333333333333</v>
      </c>
      <c r="AD13" s="21">
        <f t="shared" si="18"/>
        <v>3.0080126100091951E-2</v>
      </c>
      <c r="AE13" s="21">
        <f t="shared" si="19"/>
        <v>2.7288848023118352E-2</v>
      </c>
      <c r="AF13" s="44">
        <f t="shared" si="20"/>
        <v>-2.7912780769735988E-3</v>
      </c>
      <c r="AG13" s="25">
        <f>AE13-AE30</f>
        <v>-1.7494333757258132E-4</v>
      </c>
      <c r="AH13" s="21">
        <v>19.54</v>
      </c>
      <c r="AI13" s="21">
        <v>20.77</v>
      </c>
      <c r="AJ13" s="45">
        <f t="shared" si="5"/>
        <v>1.2300000000000004</v>
      </c>
      <c r="AK13" s="21">
        <f>AI13-AI30</f>
        <v>4.0565416666666607</v>
      </c>
      <c r="AL13" s="21">
        <f t="shared" si="21"/>
        <v>2.1388852401593765E-2</v>
      </c>
      <c r="AM13" s="21">
        <f t="shared" si="22"/>
        <v>2.2735233591663382E-2</v>
      </c>
      <c r="AN13" s="45">
        <f t="shared" si="23"/>
        <v>1.346381190069617E-3</v>
      </c>
      <c r="AO13" s="25">
        <f>AM13-AM30</f>
        <v>1.0775393211359813E-3</v>
      </c>
      <c r="AP13" s="21">
        <v>6.61</v>
      </c>
      <c r="AQ13" s="21">
        <v>8.19</v>
      </c>
      <c r="AR13" s="45">
        <f t="shared" si="6"/>
        <v>1.5799999999999992</v>
      </c>
      <c r="AS13" s="21">
        <f>AQ13-AQ30</f>
        <v>0.75637499999999935</v>
      </c>
      <c r="AT13" s="21">
        <f t="shared" si="24"/>
        <v>7.2354306230570523E-3</v>
      </c>
      <c r="AU13" s="21">
        <f t="shared" si="25"/>
        <v>8.964928411926967E-3</v>
      </c>
      <c r="AV13" s="45">
        <f t="shared" si="26"/>
        <v>1.7294977888699147E-3</v>
      </c>
      <c r="AW13" s="25">
        <f>AU13-AU30</f>
        <v>-7.1519352807863923E-4</v>
      </c>
      <c r="AX13" s="21">
        <v>0</v>
      </c>
      <c r="AY13" s="21">
        <v>2.2000000000000002</v>
      </c>
      <c r="AZ13" s="45">
        <f t="shared" si="7"/>
        <v>2.2000000000000002</v>
      </c>
      <c r="BA13" s="21">
        <f>AY13-AY30</f>
        <v>0.10441666666666727</v>
      </c>
      <c r="BB13" s="21">
        <f t="shared" si="27"/>
        <v>0</v>
      </c>
      <c r="BC13" s="21">
        <f t="shared" si="28"/>
        <v>2.4081614781733002E-3</v>
      </c>
      <c r="BD13" s="45">
        <f t="shared" si="29"/>
        <v>2.4081614781733002E-3</v>
      </c>
      <c r="BE13" s="25">
        <f>BC13-BC30</f>
        <v>-2.7073491964085816E-4</v>
      </c>
      <c r="BF13" s="21">
        <v>7.84</v>
      </c>
      <c r="BG13" s="21">
        <v>4.28</v>
      </c>
      <c r="BH13" s="44">
        <f t="shared" si="8"/>
        <v>-3.5599999999999996</v>
      </c>
      <c r="BI13" s="21">
        <f>BG13-BG30</f>
        <v>-1.656416666666666</v>
      </c>
      <c r="BJ13" s="21">
        <f t="shared" si="30"/>
        <v>8.5818118131266701E-3</v>
      </c>
      <c r="BK13" s="21">
        <f t="shared" si="31"/>
        <v>4.6849686939007843E-3</v>
      </c>
      <c r="BL13" s="44">
        <f t="shared" si="32"/>
        <v>-3.8968431192258858E-3</v>
      </c>
      <c r="BM13" s="25">
        <f>BK13-BK30</f>
        <v>-2.8975600938917507E-3</v>
      </c>
      <c r="BN13" s="21">
        <v>16.16</v>
      </c>
      <c r="BO13" s="21">
        <v>13.4</v>
      </c>
      <c r="BP13" s="44">
        <f t="shared" si="9"/>
        <v>-2.76</v>
      </c>
      <c r="BQ13" s="21">
        <f>BO13-BO30</f>
        <v>0.5270000000000028</v>
      </c>
      <c r="BR13" s="21">
        <f t="shared" si="33"/>
        <v>1.7689040676036605E-2</v>
      </c>
      <c r="BS13" s="21">
        <f t="shared" si="34"/>
        <v>1.4667892639782829E-2</v>
      </c>
      <c r="BT13" s="44">
        <f t="shared" si="35"/>
        <v>-3.0211480362537756E-3</v>
      </c>
      <c r="BU13" s="25">
        <f>BS13-BS30</f>
        <v>-1.9042674700926847E-3</v>
      </c>
      <c r="BV13" s="21">
        <v>24.13</v>
      </c>
      <c r="BW13" s="21">
        <v>23.12</v>
      </c>
      <c r="BX13" s="44">
        <f t="shared" si="10"/>
        <v>-1.009999999999998</v>
      </c>
      <c r="BY13" s="21">
        <f>BW13-BW30</f>
        <v>2.7295833333333377</v>
      </c>
      <c r="BZ13" s="21">
        <f t="shared" si="36"/>
        <v>2.6413152940146241E-2</v>
      </c>
      <c r="CA13" s="21">
        <f t="shared" si="37"/>
        <v>2.5307587897893957E-2</v>
      </c>
      <c r="CB13" s="44">
        <f t="shared" si="38"/>
        <v>-1.1055650422522843E-3</v>
      </c>
      <c r="CC13" s="25">
        <f>CA13-CA30</f>
        <v>-1.4966405083632062E-3</v>
      </c>
      <c r="CD13" s="21">
        <v>30.09</v>
      </c>
      <c r="CE13" s="21">
        <v>24.31</v>
      </c>
      <c r="CF13" s="44">
        <f t="shared" si="11"/>
        <v>-5.7800000000000011</v>
      </c>
      <c r="CG13" s="21">
        <f>CE13-CE30</f>
        <v>1.9384583333333367</v>
      </c>
      <c r="CH13" s="21">
        <f t="shared" si="39"/>
        <v>3.2937081308288457E-2</v>
      </c>
      <c r="CI13" s="21">
        <f t="shared" si="40"/>
        <v>2.6610184333814967E-2</v>
      </c>
      <c r="CJ13" s="44">
        <f t="shared" si="41"/>
        <v>-6.32689697447349E-3</v>
      </c>
      <c r="CK13" s="25">
        <f>CI13-CI30</f>
        <v>-2.7457941186615903E-3</v>
      </c>
      <c r="CL13" s="21">
        <f t="shared" si="42"/>
        <v>199.95999999999998</v>
      </c>
      <c r="CM13" s="49">
        <f t="shared" si="43"/>
        <v>16.66333333333333</v>
      </c>
      <c r="CN13" s="21">
        <f t="shared" si="44"/>
        <v>185.70000000000002</v>
      </c>
      <c r="CO13" s="51">
        <f t="shared" si="45"/>
        <v>15.475000000000001</v>
      </c>
      <c r="CP13" s="54">
        <f t="shared" si="12"/>
        <v>-14.259999999999962</v>
      </c>
      <c r="CQ13" s="21">
        <f>CP13-CN30</f>
        <v>-169.33004166666663</v>
      </c>
      <c r="CR13" s="21">
        <f t="shared" si="46"/>
        <v>0.21887998598887867</v>
      </c>
      <c r="CS13" s="21">
        <f t="shared" si="13"/>
        <v>0.20327072113490086</v>
      </c>
      <c r="CT13" s="21">
        <f t="shared" si="47"/>
        <v>-1.5609264853977817E-2</v>
      </c>
      <c r="CU13" s="21">
        <f>CS13-CT30</f>
        <v>0.18090907179549301</v>
      </c>
      <c r="CV13" s="79">
        <f t="shared" si="48"/>
        <v>42.942294977888707</v>
      </c>
      <c r="CW13" s="82">
        <v>10</v>
      </c>
    </row>
    <row r="14" spans="1:101" s="22" customFormat="1" ht="15.75" customHeight="1">
      <c r="A14" s="53">
        <v>10</v>
      </c>
      <c r="B14" s="10" t="s">
        <v>5</v>
      </c>
      <c r="C14" s="186">
        <v>1101.5</v>
      </c>
      <c r="D14" s="186"/>
      <c r="E14" s="53">
        <v>24</v>
      </c>
      <c r="F14" s="11">
        <v>27.39</v>
      </c>
      <c r="G14" s="11">
        <v>0.49</v>
      </c>
      <c r="H14" s="11">
        <v>26</v>
      </c>
      <c r="I14" s="11">
        <f t="shared" si="14"/>
        <v>-1.3900000000000006</v>
      </c>
      <c r="J14" s="21">
        <v>37.99</v>
      </c>
      <c r="K14" s="21">
        <v>39.475999999999999</v>
      </c>
      <c r="L14" s="45">
        <f t="shared" si="0"/>
        <v>1.4859999999999971</v>
      </c>
      <c r="M14" s="21">
        <f>K14-K30</f>
        <v>11.246875000000003</v>
      </c>
      <c r="N14" s="21">
        <f t="shared" si="1"/>
        <v>3.4489332728098052E-2</v>
      </c>
      <c r="O14" s="21">
        <f t="shared" si="2"/>
        <v>3.5838402178847026E-2</v>
      </c>
      <c r="P14" s="45">
        <f t="shared" si="15"/>
        <v>1.3490694507489742E-3</v>
      </c>
      <c r="Q14" s="25">
        <f>O14-O30</f>
        <v>-9.9256557554854713E-4</v>
      </c>
      <c r="R14" s="21">
        <v>35.630000000000003</v>
      </c>
      <c r="S14" s="21">
        <v>34.33</v>
      </c>
      <c r="T14" s="44">
        <f t="shared" si="3"/>
        <v>-1.3000000000000043</v>
      </c>
      <c r="U14" s="21">
        <f>S14-S30</f>
        <v>10.002833333333328</v>
      </c>
      <c r="V14" s="21">
        <f t="shared" si="49"/>
        <v>3.2346799818429417E-2</v>
      </c>
      <c r="W14" s="21">
        <f t="shared" si="16"/>
        <v>3.1166591012256013E-2</v>
      </c>
      <c r="X14" s="44">
        <f t="shared" si="17"/>
        <v>-1.1802088061734044E-3</v>
      </c>
      <c r="Y14" s="25">
        <f>W14-W30</f>
        <v>-6.448083172539594E-4</v>
      </c>
      <c r="Z14" s="21">
        <v>29.54</v>
      </c>
      <c r="AA14" s="21">
        <v>28.27</v>
      </c>
      <c r="AB14" s="44">
        <f t="shared" si="4"/>
        <v>-1.2699999999999996</v>
      </c>
      <c r="AC14" s="21">
        <f>AA14-AA30</f>
        <v>7.2048333333333332</v>
      </c>
      <c r="AD14" s="21">
        <f t="shared" si="18"/>
        <v>2.6817975487970949E-2</v>
      </c>
      <c r="AE14" s="21">
        <f t="shared" si="19"/>
        <v>2.5665002269632319E-2</v>
      </c>
      <c r="AF14" s="44">
        <f t="shared" si="20"/>
        <v>-1.15297321833863E-3</v>
      </c>
      <c r="AG14" s="25">
        <f>AE14-AE30</f>
        <v>-1.7987890910586141E-3</v>
      </c>
      <c r="AH14" s="21">
        <v>22.35</v>
      </c>
      <c r="AI14" s="21">
        <v>24.1</v>
      </c>
      <c r="AJ14" s="45">
        <f t="shared" si="5"/>
        <v>1.75</v>
      </c>
      <c r="AK14" s="21">
        <f>AI14-AI30</f>
        <v>7.3865416666666626</v>
      </c>
      <c r="AL14" s="21">
        <f t="shared" si="21"/>
        <v>2.0290512936904224E-2</v>
      </c>
      <c r="AM14" s="21">
        <f t="shared" si="22"/>
        <v>2.1879255560599185E-2</v>
      </c>
      <c r="AN14" s="45">
        <f t="shared" si="23"/>
        <v>1.5887426236949609E-3</v>
      </c>
      <c r="AO14" s="25">
        <f>AM14-AM30</f>
        <v>2.2156129007178463E-4</v>
      </c>
      <c r="AP14" s="21">
        <v>7.78</v>
      </c>
      <c r="AQ14" s="21">
        <v>10.15</v>
      </c>
      <c r="AR14" s="45">
        <f t="shared" si="6"/>
        <v>2.37</v>
      </c>
      <c r="AS14" s="21">
        <f>AQ14-AQ30</f>
        <v>2.7163750000000002</v>
      </c>
      <c r="AT14" s="21">
        <f t="shared" si="24"/>
        <v>7.063095778483886E-3</v>
      </c>
      <c r="AU14" s="21">
        <f t="shared" si="25"/>
        <v>9.2147072174307773E-3</v>
      </c>
      <c r="AV14" s="45">
        <f t="shared" si="26"/>
        <v>2.1516114389468913E-3</v>
      </c>
      <c r="AW14" s="25">
        <f>AU14-AU30</f>
        <v>-4.654147225748289E-4</v>
      </c>
      <c r="AX14" s="21">
        <v>0</v>
      </c>
      <c r="AY14" s="21">
        <v>2.71</v>
      </c>
      <c r="AZ14" s="45">
        <f t="shared" si="7"/>
        <v>2.71</v>
      </c>
      <c r="BA14" s="21">
        <f>AY14-AY30</f>
        <v>0.61441666666666706</v>
      </c>
      <c r="BB14" s="21">
        <f t="shared" si="27"/>
        <v>0</v>
      </c>
      <c r="BC14" s="21">
        <f t="shared" si="28"/>
        <v>2.4602814344076261E-3</v>
      </c>
      <c r="BD14" s="45">
        <f t="shared" si="29"/>
        <v>2.4602814344076261E-3</v>
      </c>
      <c r="BE14" s="25">
        <f>BC14-BC30</f>
        <v>-2.1861496340653229E-4</v>
      </c>
      <c r="BF14" s="36">
        <v>12.42</v>
      </c>
      <c r="BG14" s="23">
        <v>10.54</v>
      </c>
      <c r="BH14" s="44">
        <f t="shared" si="8"/>
        <v>-1.8800000000000008</v>
      </c>
      <c r="BI14" s="21">
        <f>BG14-BG30</f>
        <v>4.6035833333333329</v>
      </c>
      <c r="BJ14" s="21">
        <f t="shared" si="30"/>
        <v>1.1275533363595098E-2</v>
      </c>
      <c r="BK14" s="21">
        <f t="shared" si="31"/>
        <v>9.5687698592827955E-3</v>
      </c>
      <c r="BL14" s="44">
        <f t="shared" si="32"/>
        <v>-1.706763504312302E-3</v>
      </c>
      <c r="BM14" s="25">
        <f>BK14-BK30</f>
        <v>1.9862410714902605E-3</v>
      </c>
      <c r="BN14" s="21">
        <v>26.96</v>
      </c>
      <c r="BO14" s="21">
        <v>17.95</v>
      </c>
      <c r="BP14" s="44">
        <f t="shared" si="9"/>
        <v>-9.0100000000000016</v>
      </c>
      <c r="BQ14" s="21">
        <f>BO14-BO30</f>
        <v>5.0770000000000017</v>
      </c>
      <c r="BR14" s="21">
        <f t="shared" si="33"/>
        <v>2.4475714934180662E-2</v>
      </c>
      <c r="BS14" s="21">
        <f t="shared" si="34"/>
        <v>1.6295960054471176E-2</v>
      </c>
      <c r="BT14" s="44">
        <f t="shared" si="35"/>
        <v>-8.1797548797094867E-3</v>
      </c>
      <c r="BU14" s="25">
        <f>BS14-BS30</f>
        <v>-2.7620005540433812E-4</v>
      </c>
      <c r="BV14" s="21">
        <v>40.369999999999997</v>
      </c>
      <c r="BW14" s="21">
        <v>27.49</v>
      </c>
      <c r="BX14" s="44">
        <f t="shared" si="10"/>
        <v>-12.879999999999999</v>
      </c>
      <c r="BY14" s="21">
        <f>BW14-BW30</f>
        <v>7.0995833333333351</v>
      </c>
      <c r="BZ14" s="21">
        <f t="shared" si="36"/>
        <v>3.6650022696323191E-2</v>
      </c>
      <c r="CA14" s="21">
        <f t="shared" si="37"/>
        <v>2.4956876985928279E-2</v>
      </c>
      <c r="CB14" s="44">
        <f t="shared" si="38"/>
        <v>-1.1693145710394912E-2</v>
      </c>
      <c r="CC14" s="25">
        <f>CA14-CA30</f>
        <v>-1.8473514203288834E-3</v>
      </c>
      <c r="CD14" s="23">
        <v>27.6</v>
      </c>
      <c r="CE14" s="21">
        <v>28.09</v>
      </c>
      <c r="CF14" s="45">
        <f t="shared" si="11"/>
        <v>0.48999999999999844</v>
      </c>
      <c r="CG14" s="21">
        <f>CE14-CE30</f>
        <v>5.7184583333333379</v>
      </c>
      <c r="CH14" s="21">
        <f t="shared" si="39"/>
        <v>2.5056740807989107E-2</v>
      </c>
      <c r="CI14" s="21">
        <f t="shared" si="40"/>
        <v>2.5501588742623694E-2</v>
      </c>
      <c r="CJ14" s="45">
        <f t="shared" si="41"/>
        <v>4.4484793463458669E-4</v>
      </c>
      <c r="CK14" s="25">
        <f>CI14-CI30</f>
        <v>-3.8543897098528637E-3</v>
      </c>
      <c r="CL14" s="21">
        <f t="shared" si="42"/>
        <v>240.64</v>
      </c>
      <c r="CM14" s="49">
        <f t="shared" si="43"/>
        <v>20.053333333333331</v>
      </c>
      <c r="CN14" s="21">
        <v>223.40600000000001</v>
      </c>
      <c r="CO14" s="51">
        <f t="shared" si="45"/>
        <v>18.617166666666666</v>
      </c>
      <c r="CP14" s="54">
        <f t="shared" si="12"/>
        <v>-17.23399999999998</v>
      </c>
      <c r="CQ14" s="21">
        <f>CP14-CN30</f>
        <v>-172.30404166666665</v>
      </c>
      <c r="CR14" s="21">
        <f t="shared" si="46"/>
        <v>0.21846572855197458</v>
      </c>
      <c r="CS14" s="21">
        <f t="shared" si="13"/>
        <v>0.20281979119382659</v>
      </c>
      <c r="CT14" s="21">
        <f t="shared" si="47"/>
        <v>-1.5645937358147982E-2</v>
      </c>
      <c r="CU14" s="21">
        <f>CS14-CT30</f>
        <v>0.18045814185441875</v>
      </c>
      <c r="CV14" s="79">
        <f t="shared" si="48"/>
        <v>42.847033021637159</v>
      </c>
      <c r="CW14" s="82">
        <v>9</v>
      </c>
    </row>
    <row r="15" spans="1:101" s="22" customFormat="1" ht="18.75" customHeight="1">
      <c r="A15" s="53">
        <v>11</v>
      </c>
      <c r="B15" s="10" t="s">
        <v>6</v>
      </c>
      <c r="C15" s="186">
        <v>388.6</v>
      </c>
      <c r="D15" s="186"/>
      <c r="E15" s="53">
        <v>15.5</v>
      </c>
      <c r="F15" s="11">
        <v>15.5</v>
      </c>
      <c r="G15" s="11">
        <v>0</v>
      </c>
      <c r="H15" s="11">
        <v>15.5</v>
      </c>
      <c r="I15" s="11">
        <f t="shared" si="14"/>
        <v>0</v>
      </c>
      <c r="J15" s="21">
        <v>16.724</v>
      </c>
      <c r="K15" s="21">
        <v>16.468</v>
      </c>
      <c r="L15" s="44">
        <f t="shared" si="0"/>
        <v>-0.25600000000000023</v>
      </c>
      <c r="M15" s="21">
        <f>K15-K30</f>
        <v>-11.761124999999996</v>
      </c>
      <c r="N15" s="21">
        <f t="shared" si="1"/>
        <v>4.3036541430777148E-2</v>
      </c>
      <c r="O15" s="21">
        <f t="shared" si="2"/>
        <v>4.2377766340710242E-2</v>
      </c>
      <c r="P15" s="21">
        <f t="shared" si="15"/>
        <v>-6.5877509006690566E-4</v>
      </c>
      <c r="Q15" s="25">
        <f>O15-O30</f>
        <v>5.546798586314669E-3</v>
      </c>
      <c r="R15" s="21">
        <v>16.39</v>
      </c>
      <c r="S15" s="21">
        <v>14.122999999999999</v>
      </c>
      <c r="T15" s="44">
        <f t="shared" si="3"/>
        <v>-2.2670000000000012</v>
      </c>
      <c r="U15" s="21">
        <f>S15-S30</f>
        <v>-10.204166666666671</v>
      </c>
      <c r="V15" s="21">
        <f t="shared" si="49"/>
        <v>4.2177045805455483E-2</v>
      </c>
      <c r="W15" s="21">
        <f t="shared" si="16"/>
        <v>3.6343283582089547E-2</v>
      </c>
      <c r="X15" s="44">
        <f t="shared" si="17"/>
        <v>-5.8337622233659361E-3</v>
      </c>
      <c r="Y15" s="25">
        <f>W15-W30</f>
        <v>4.5318842525795752E-3</v>
      </c>
      <c r="Z15" s="21">
        <v>13.077</v>
      </c>
      <c r="AA15" s="21">
        <v>11.45</v>
      </c>
      <c r="AB15" s="44">
        <f t="shared" si="4"/>
        <v>-1.6270000000000007</v>
      </c>
      <c r="AC15" s="21">
        <f>AA15-AA30</f>
        <v>-9.6151666666666671</v>
      </c>
      <c r="AD15" s="21">
        <f t="shared" si="18"/>
        <v>3.3651569737519295E-2</v>
      </c>
      <c r="AE15" s="21">
        <f t="shared" si="19"/>
        <v>2.9464745239320633E-2</v>
      </c>
      <c r="AF15" s="44">
        <f t="shared" si="20"/>
        <v>-4.1868244981986616E-3</v>
      </c>
      <c r="AG15" s="25">
        <f>AE15-AE30</f>
        <v>2.0009538786297E-3</v>
      </c>
      <c r="AH15" s="21">
        <v>8.7880000000000003</v>
      </c>
      <c r="AI15" s="21">
        <v>8.9489999999999998</v>
      </c>
      <c r="AJ15" s="45">
        <f t="shared" si="5"/>
        <v>0.16099999999999959</v>
      </c>
      <c r="AK15" s="21">
        <f>AI15-AI30</f>
        <v>-7.764458333333339</v>
      </c>
      <c r="AL15" s="21">
        <f t="shared" si="21"/>
        <v>2.2614513638703034E-2</v>
      </c>
      <c r="AM15" s="21">
        <f t="shared" si="22"/>
        <v>2.3028821410190425E-2</v>
      </c>
      <c r="AN15" s="45">
        <f t="shared" si="23"/>
        <v>4.1430777148739051E-4</v>
      </c>
      <c r="AO15" s="25">
        <f>AM15-AM30</f>
        <v>1.371127139663024E-3</v>
      </c>
      <c r="AP15" s="21">
        <v>3.823</v>
      </c>
      <c r="AQ15" s="21">
        <v>4.04</v>
      </c>
      <c r="AR15" s="45">
        <f t="shared" si="6"/>
        <v>0.21700000000000008</v>
      </c>
      <c r="AS15" s="21">
        <f>AQ15-AQ30</f>
        <v>-3.3936250000000001</v>
      </c>
      <c r="AT15" s="21">
        <f t="shared" si="24"/>
        <v>9.8378795676788457E-3</v>
      </c>
      <c r="AU15" s="21">
        <f t="shared" si="25"/>
        <v>1.0396294390118374E-2</v>
      </c>
      <c r="AV15" s="45">
        <f t="shared" si="26"/>
        <v>5.5841482243952807E-4</v>
      </c>
      <c r="AW15" s="25">
        <f>AU15-AU30</f>
        <v>7.1617245011276753E-4</v>
      </c>
      <c r="AX15" s="21">
        <v>0</v>
      </c>
      <c r="AY15" s="21">
        <v>1.026</v>
      </c>
      <c r="AZ15" s="45">
        <f t="shared" si="7"/>
        <v>1.026</v>
      </c>
      <c r="BA15" s="21">
        <f>AY15-AY30</f>
        <v>-1.0695833333333329</v>
      </c>
      <c r="BB15" s="21">
        <f t="shared" si="27"/>
        <v>0</v>
      </c>
      <c r="BC15" s="21">
        <f t="shared" si="28"/>
        <v>2.640247040658775E-3</v>
      </c>
      <c r="BD15" s="45">
        <f t="shared" si="29"/>
        <v>2.640247040658775E-3</v>
      </c>
      <c r="BE15" s="25">
        <f>BC15-BC30</f>
        <v>-3.8649357155383368E-5</v>
      </c>
      <c r="BF15" s="21">
        <v>5.5579999999999998</v>
      </c>
      <c r="BG15" s="21">
        <v>3.859</v>
      </c>
      <c r="BH15" s="44">
        <f t="shared" si="8"/>
        <v>-1.6989999999999998</v>
      </c>
      <c r="BI15" s="21">
        <f>BG15-BG30</f>
        <v>-2.0774166666666662</v>
      </c>
      <c r="BJ15" s="21">
        <f t="shared" si="30"/>
        <v>1.4302624806999484E-2</v>
      </c>
      <c r="BK15" s="21">
        <f t="shared" si="31"/>
        <v>9.9305198147195059E-3</v>
      </c>
      <c r="BL15" s="44">
        <f t="shared" si="32"/>
        <v>-4.3721049922799786E-3</v>
      </c>
      <c r="BM15" s="25">
        <f>BK15-BK30</f>
        <v>2.3479910269269709E-3</v>
      </c>
      <c r="BN15" s="21">
        <v>11.91</v>
      </c>
      <c r="BO15" s="21">
        <v>7.415</v>
      </c>
      <c r="BP15" s="44">
        <f t="shared" si="9"/>
        <v>-4.4950000000000001</v>
      </c>
      <c r="BQ15" s="21">
        <f>BO15-BO30</f>
        <v>-5.4579999999999975</v>
      </c>
      <c r="BR15" s="21">
        <f t="shared" si="33"/>
        <v>3.064848172928461E-2</v>
      </c>
      <c r="BS15" s="21">
        <f t="shared" si="34"/>
        <v>1.9081317550180135E-2</v>
      </c>
      <c r="BT15" s="44">
        <f t="shared" si="35"/>
        <v>-1.1567164179104476E-2</v>
      </c>
      <c r="BU15" s="25">
        <f>BS15-BS30</f>
        <v>2.5091574403046206E-3</v>
      </c>
      <c r="BV15" s="21">
        <v>12.319000000000001</v>
      </c>
      <c r="BW15" s="21">
        <v>11.518000000000001</v>
      </c>
      <c r="BX15" s="44">
        <f t="shared" si="10"/>
        <v>-0.80100000000000016</v>
      </c>
      <c r="BY15" s="21">
        <f>BW15-BW30</f>
        <v>-8.8724166666666626</v>
      </c>
      <c r="BZ15" s="21">
        <f t="shared" si="36"/>
        <v>3.1700977869274317E-2</v>
      </c>
      <c r="CA15" s="21">
        <f t="shared" si="37"/>
        <v>2.9639732372619659E-2</v>
      </c>
      <c r="CB15" s="44">
        <f t="shared" si="38"/>
        <v>-2.0612454966546581E-3</v>
      </c>
      <c r="CC15" s="25">
        <f>CA15-CA30</f>
        <v>2.8355039663624966E-3</v>
      </c>
      <c r="CD15" s="21">
        <v>14.331</v>
      </c>
      <c r="CE15" s="21">
        <v>13.061999999999999</v>
      </c>
      <c r="CF15" s="44">
        <f t="shared" si="11"/>
        <v>-1.2690000000000001</v>
      </c>
      <c r="CG15" s="21">
        <f>CE15-CE30</f>
        <v>-9.3095416666666626</v>
      </c>
      <c r="CH15" s="21">
        <f t="shared" si="39"/>
        <v>3.6878538342768913E-2</v>
      </c>
      <c r="CI15" s="21">
        <f t="shared" si="40"/>
        <v>3.3612969634585689E-2</v>
      </c>
      <c r="CJ15" s="44">
        <f t="shared" si="41"/>
        <v>-3.2655687081832238E-3</v>
      </c>
      <c r="CK15" s="25">
        <f>CI15-CI30</f>
        <v>4.2569911821091315E-3</v>
      </c>
      <c r="CL15" s="21">
        <f t="shared" si="42"/>
        <v>102.92</v>
      </c>
      <c r="CM15" s="49">
        <f t="shared" si="43"/>
        <v>8.5766666666666662</v>
      </c>
      <c r="CN15" s="21">
        <f t="shared" si="44"/>
        <v>91.91</v>
      </c>
      <c r="CO15" s="51">
        <f t="shared" si="45"/>
        <v>7.6591666666666667</v>
      </c>
      <c r="CP15" s="54">
        <f t="shared" si="12"/>
        <v>-11.010000000000005</v>
      </c>
      <c r="CQ15" s="21">
        <f>CP15-CN30</f>
        <v>-166.08004166666666</v>
      </c>
      <c r="CR15" s="21">
        <f t="shared" si="46"/>
        <v>0.26484817292846113</v>
      </c>
      <c r="CS15" s="21">
        <f t="shared" si="13"/>
        <v>0.23651569737519298</v>
      </c>
      <c r="CT15" s="21">
        <f t="shared" si="47"/>
        <v>-2.8332475553268149E-2</v>
      </c>
      <c r="CU15" s="21">
        <f>CS15-CT30</f>
        <v>0.21415404803578514</v>
      </c>
      <c r="CV15" s="79">
        <f t="shared" si="48"/>
        <v>49.965517841825353</v>
      </c>
      <c r="CW15" s="82">
        <v>21</v>
      </c>
    </row>
    <row r="16" spans="1:101" s="22" customFormat="1" ht="15" customHeight="1">
      <c r="A16" s="53">
        <v>12</v>
      </c>
      <c r="B16" s="10" t="s">
        <v>7</v>
      </c>
      <c r="C16" s="186">
        <v>900</v>
      </c>
      <c r="D16" s="186"/>
      <c r="E16" s="53">
        <v>15.5</v>
      </c>
      <c r="F16" s="11">
        <v>15.5</v>
      </c>
      <c r="G16" s="11">
        <v>0</v>
      </c>
      <c r="H16" s="11">
        <v>15.5</v>
      </c>
      <c r="I16" s="11">
        <f t="shared" si="14"/>
        <v>0</v>
      </c>
      <c r="J16" s="21">
        <v>28.89</v>
      </c>
      <c r="K16" s="21">
        <v>29.48</v>
      </c>
      <c r="L16" s="45">
        <f t="shared" si="0"/>
        <v>0.58999999999999986</v>
      </c>
      <c r="M16" s="21">
        <f>K16-K30</f>
        <v>1.2508750000000042</v>
      </c>
      <c r="N16" s="21">
        <f t="shared" si="1"/>
        <v>3.2100000000000004E-2</v>
      </c>
      <c r="O16" s="21">
        <f t="shared" si="2"/>
        <v>3.2755555555555559E-2</v>
      </c>
      <c r="P16" s="45">
        <f t="shared" si="15"/>
        <v>6.5555555555555506E-4</v>
      </c>
      <c r="Q16" s="25">
        <f>O16-O30</f>
        <v>-4.0754121988400144E-3</v>
      </c>
      <c r="R16" s="21">
        <v>28.745000000000001</v>
      </c>
      <c r="S16" s="21">
        <v>25.704000000000001</v>
      </c>
      <c r="T16" s="44">
        <f t="shared" si="3"/>
        <v>-3.0410000000000004</v>
      </c>
      <c r="U16" s="21">
        <f>S16-S30</f>
        <v>1.3768333333333302</v>
      </c>
      <c r="V16" s="21">
        <f t="shared" si="49"/>
        <v>3.1938888888888892E-2</v>
      </c>
      <c r="W16" s="21">
        <f t="shared" si="16"/>
        <v>2.8560000000000002E-2</v>
      </c>
      <c r="X16" s="44">
        <f t="shared" si="17"/>
        <v>-3.3788888888888896E-3</v>
      </c>
      <c r="Y16" s="25">
        <f>W16-W30</f>
        <v>-3.25139932950997E-3</v>
      </c>
      <c r="Z16" s="21">
        <v>23.082999999999998</v>
      </c>
      <c r="AA16" s="21">
        <v>21.722999999999999</v>
      </c>
      <c r="AB16" s="44">
        <f t="shared" si="4"/>
        <v>-1.3599999999999994</v>
      </c>
      <c r="AC16" s="21">
        <f>AA16-AA30</f>
        <v>0.6578333333333326</v>
      </c>
      <c r="AD16" s="21">
        <f t="shared" si="18"/>
        <v>2.5647777777777776E-2</v>
      </c>
      <c r="AE16" s="21">
        <f t="shared" si="19"/>
        <v>2.4136666666666664E-2</v>
      </c>
      <c r="AF16" s="44">
        <f t="shared" si="20"/>
        <v>-1.5111111111111124E-3</v>
      </c>
      <c r="AG16" s="25">
        <f>AE16-AE30</f>
        <v>-3.3271246940242694E-3</v>
      </c>
      <c r="AH16" s="21">
        <v>16.350999999999999</v>
      </c>
      <c r="AI16" s="21">
        <v>17.477</v>
      </c>
      <c r="AJ16" s="45">
        <f t="shared" si="5"/>
        <v>1.1260000000000012</v>
      </c>
      <c r="AK16" s="21">
        <f>AI16-AI30</f>
        <v>0.76354166666666146</v>
      </c>
      <c r="AL16" s="21">
        <f t="shared" si="21"/>
        <v>1.8167777777777776E-2</v>
      </c>
      <c r="AM16" s="21">
        <f t="shared" si="22"/>
        <v>1.9418888888888888E-2</v>
      </c>
      <c r="AN16" s="45">
        <f t="shared" si="23"/>
        <v>1.2511111111111126E-3</v>
      </c>
      <c r="AO16" s="25">
        <f>AM16-AM30</f>
        <v>-2.2388053816385124E-3</v>
      </c>
      <c r="AP16" s="21">
        <v>6.4930000000000003</v>
      </c>
      <c r="AQ16" s="21">
        <v>7.9189999999999996</v>
      </c>
      <c r="AR16" s="45">
        <f t="shared" si="6"/>
        <v>1.4259999999999993</v>
      </c>
      <c r="AS16" s="21">
        <f>AQ16-AQ30</f>
        <v>0.48537499999999945</v>
      </c>
      <c r="AT16" s="21">
        <f t="shared" si="24"/>
        <v>7.2144444444444452E-3</v>
      </c>
      <c r="AU16" s="21">
        <f t="shared" si="25"/>
        <v>8.7988888888888891E-3</v>
      </c>
      <c r="AV16" s="45">
        <f t="shared" si="26"/>
        <v>1.5844444444444439E-3</v>
      </c>
      <c r="AW16" s="25">
        <f>AU16-AU30</f>
        <v>-8.8123305111671713E-4</v>
      </c>
      <c r="AX16" s="21">
        <v>0</v>
      </c>
      <c r="AY16" s="21">
        <v>0.81799999999999995</v>
      </c>
      <c r="AZ16" s="45">
        <f t="shared" si="7"/>
        <v>0.81799999999999995</v>
      </c>
      <c r="BA16" s="21">
        <f>AY16-AY30</f>
        <v>-1.2775833333333328</v>
      </c>
      <c r="BB16" s="21">
        <f t="shared" si="27"/>
        <v>0</v>
      </c>
      <c r="BC16" s="21">
        <f t="shared" si="28"/>
        <v>9.0888888888888888E-4</v>
      </c>
      <c r="BD16" s="45">
        <f t="shared" si="29"/>
        <v>9.0888888888888888E-4</v>
      </c>
      <c r="BE16" s="25">
        <f>BC16-BC30</f>
        <v>-1.7700075089252696E-3</v>
      </c>
      <c r="BF16" s="21">
        <v>6.6440000000000001</v>
      </c>
      <c r="BG16" s="21">
        <v>7.3220000000000001</v>
      </c>
      <c r="BH16" s="45">
        <f t="shared" si="8"/>
        <v>0.67799999999999994</v>
      </c>
      <c r="BI16" s="21">
        <f>BG16-BG30</f>
        <v>1.3855833333333338</v>
      </c>
      <c r="BJ16" s="21">
        <f t="shared" si="30"/>
        <v>7.3822222222222223E-3</v>
      </c>
      <c r="BK16" s="21">
        <f t="shared" si="31"/>
        <v>8.1355555555555556E-3</v>
      </c>
      <c r="BL16" s="45">
        <f t="shared" si="32"/>
        <v>7.5333333333333329E-4</v>
      </c>
      <c r="BM16" s="25">
        <f>BK16-BK30</f>
        <v>5.5302676776302056E-4</v>
      </c>
      <c r="BN16" s="21">
        <v>14.214</v>
      </c>
      <c r="BO16" s="21">
        <v>13.754</v>
      </c>
      <c r="BP16" s="44">
        <f t="shared" si="9"/>
        <v>-0.46000000000000085</v>
      </c>
      <c r="BQ16" s="21">
        <f>BO16-BO30</f>
        <v>0.881000000000002</v>
      </c>
      <c r="BR16" s="21">
        <f t="shared" si="33"/>
        <v>1.5793333333333333E-2</v>
      </c>
      <c r="BS16" s="21">
        <f t="shared" si="34"/>
        <v>1.5282222222222221E-2</v>
      </c>
      <c r="BT16" s="44">
        <f t="shared" si="35"/>
        <v>-5.1111111111111149E-4</v>
      </c>
      <c r="BU16" s="25">
        <f>BS16-BS30</f>
        <v>-1.2899378876532926E-3</v>
      </c>
      <c r="BV16" s="21">
        <v>21</v>
      </c>
      <c r="BW16" s="21">
        <v>21.573</v>
      </c>
      <c r="BX16" s="45">
        <f t="shared" si="10"/>
        <v>0.5730000000000004</v>
      </c>
      <c r="BY16" s="21">
        <f>BW16-BW30</f>
        <v>1.1825833333333371</v>
      </c>
      <c r="BZ16" s="21">
        <f t="shared" si="36"/>
        <v>2.3333333333333334E-2</v>
      </c>
      <c r="CA16" s="21">
        <f t="shared" si="37"/>
        <v>2.3970000000000002E-2</v>
      </c>
      <c r="CB16" s="45">
        <f t="shared" si="38"/>
        <v>6.3666666666666732E-4</v>
      </c>
      <c r="CC16" s="25">
        <f>CA16-CA30</f>
        <v>-2.834228406257161E-3</v>
      </c>
      <c r="CD16" s="21">
        <v>26.268000000000001</v>
      </c>
      <c r="CE16" s="21">
        <v>24.135999999999999</v>
      </c>
      <c r="CF16" s="44">
        <f t="shared" si="11"/>
        <v>-2.1320000000000014</v>
      </c>
      <c r="CG16" s="21">
        <f>CE16-CE30</f>
        <v>1.7644583333333372</v>
      </c>
      <c r="CH16" s="21">
        <f t="shared" si="39"/>
        <v>2.9186666666666666E-2</v>
      </c>
      <c r="CI16" s="21">
        <f t="shared" si="40"/>
        <v>2.6817777777777777E-2</v>
      </c>
      <c r="CJ16" s="44">
        <f t="shared" si="41"/>
        <v>-2.3688888888888891E-3</v>
      </c>
      <c r="CK16" s="25">
        <f>CI16-CI30</f>
        <v>-2.5382006746987804E-3</v>
      </c>
      <c r="CL16" s="21">
        <f t="shared" si="42"/>
        <v>171.68800000000002</v>
      </c>
      <c r="CM16" s="49">
        <f t="shared" si="43"/>
        <v>14.307333333333334</v>
      </c>
      <c r="CN16" s="21">
        <f t="shared" si="44"/>
        <v>169.90600000000001</v>
      </c>
      <c r="CO16" s="51">
        <f t="shared" si="45"/>
        <v>14.158833333333334</v>
      </c>
      <c r="CP16" s="54">
        <f t="shared" si="12"/>
        <v>-1.7820000000000107</v>
      </c>
      <c r="CQ16" s="21">
        <f>CP16-CN30</f>
        <v>-156.85204166666668</v>
      </c>
      <c r="CR16" s="21">
        <f t="shared" si="46"/>
        <v>0.19076444444444446</v>
      </c>
      <c r="CS16" s="21">
        <f t="shared" si="13"/>
        <v>0.18878444444444445</v>
      </c>
      <c r="CT16" s="21">
        <f t="shared" si="47"/>
        <v>-1.9800000000000095E-3</v>
      </c>
      <c r="CU16" s="21">
        <f>CS16-CT30</f>
        <v>0.1664227951050366</v>
      </c>
      <c r="CV16" s="79">
        <f t="shared" si="48"/>
        <v>39.881972451851851</v>
      </c>
      <c r="CW16" s="82">
        <v>5</v>
      </c>
    </row>
    <row r="17" spans="1:101" s="22" customFormat="1" ht="15" customHeight="1">
      <c r="A17" s="53">
        <v>13</v>
      </c>
      <c r="B17" s="10" t="s">
        <v>8</v>
      </c>
      <c r="C17" s="186">
        <v>882.3</v>
      </c>
      <c r="D17" s="186"/>
      <c r="E17" s="53">
        <v>15.5</v>
      </c>
      <c r="F17" s="11">
        <v>15.5</v>
      </c>
      <c r="G17" s="11">
        <v>0</v>
      </c>
      <c r="H17" s="11">
        <v>15.5</v>
      </c>
      <c r="I17" s="11">
        <f t="shared" si="14"/>
        <v>0</v>
      </c>
      <c r="J17" s="21">
        <v>31.306999999999999</v>
      </c>
      <c r="K17" s="21">
        <v>30.704000000000001</v>
      </c>
      <c r="L17" s="44">
        <f t="shared" si="0"/>
        <v>-0.60299999999999798</v>
      </c>
      <c r="M17" s="21">
        <f>K17-K30</f>
        <v>2.4748750000000044</v>
      </c>
      <c r="N17" s="21">
        <f t="shared" si="1"/>
        <v>3.5483395670406891E-2</v>
      </c>
      <c r="O17" s="21">
        <f t="shared" si="2"/>
        <v>3.4799954663946503E-2</v>
      </c>
      <c r="P17" s="44">
        <f t="shared" si="15"/>
        <v>-6.8344100646038769E-4</v>
      </c>
      <c r="Q17" s="25">
        <f>O17-O30</f>
        <v>-2.03101309044907E-3</v>
      </c>
      <c r="R17" s="21">
        <v>31.140999999999998</v>
      </c>
      <c r="S17" s="21">
        <v>25.763999999999999</v>
      </c>
      <c r="T17" s="44">
        <f t="shared" si="3"/>
        <v>-5.3769999999999989</v>
      </c>
      <c r="U17" s="21">
        <f>S17-S30</f>
        <v>1.436833333333329</v>
      </c>
      <c r="V17" s="21">
        <f t="shared" si="49"/>
        <v>3.5295251048396238E-2</v>
      </c>
      <c r="W17" s="21">
        <f t="shared" si="16"/>
        <v>2.920095205712343E-2</v>
      </c>
      <c r="X17" s="44">
        <f t="shared" si="17"/>
        <v>-6.0942989912728084E-3</v>
      </c>
      <c r="Y17" s="25">
        <f>W17-W30</f>
        <v>-2.6104472723865423E-3</v>
      </c>
      <c r="Z17" s="21">
        <v>26.733000000000001</v>
      </c>
      <c r="AA17" s="21">
        <v>23.971</v>
      </c>
      <c r="AB17" s="44">
        <f t="shared" si="4"/>
        <v>-2.7620000000000005</v>
      </c>
      <c r="AC17" s="21">
        <f>AA17-AA30</f>
        <v>2.9058333333333337</v>
      </c>
      <c r="AD17" s="21">
        <f t="shared" si="18"/>
        <v>3.0299217953077186E-2</v>
      </c>
      <c r="AE17" s="21">
        <f t="shared" si="19"/>
        <v>2.7168763459140884E-2</v>
      </c>
      <c r="AF17" s="44">
        <f t="shared" si="20"/>
        <v>-3.1304544939363028E-3</v>
      </c>
      <c r="AG17" s="25">
        <f>AE17-AE30</f>
        <v>-2.9502790155004968E-4</v>
      </c>
      <c r="AH17" s="21">
        <v>16.420999999999999</v>
      </c>
      <c r="AI17" s="21">
        <v>19.143000000000001</v>
      </c>
      <c r="AJ17" s="45">
        <f t="shared" si="5"/>
        <v>2.7220000000000013</v>
      </c>
      <c r="AK17" s="21">
        <f>AI17-AI30</f>
        <v>2.4295416666666618</v>
      </c>
      <c r="AL17" s="21">
        <f t="shared" si="21"/>
        <v>1.8611583361668366E-2</v>
      </c>
      <c r="AM17" s="21">
        <f t="shared" si="22"/>
        <v>2.1696701802108129E-2</v>
      </c>
      <c r="AN17" s="45">
        <f t="shared" si="23"/>
        <v>3.0851184404397623E-3</v>
      </c>
      <c r="AO17" s="25">
        <f>AM17-AM30</f>
        <v>3.9007531580727978E-5</v>
      </c>
      <c r="AP17" s="21">
        <v>7.16</v>
      </c>
      <c r="AQ17" s="21">
        <v>8.8160000000000007</v>
      </c>
      <c r="AR17" s="45">
        <f t="shared" si="6"/>
        <v>1.6560000000000006</v>
      </c>
      <c r="AS17" s="21">
        <f>AQ17-AQ30</f>
        <v>1.3823750000000006</v>
      </c>
      <c r="AT17" s="21">
        <f t="shared" si="24"/>
        <v>8.1151535758812194E-3</v>
      </c>
      <c r="AU17" s="21">
        <f t="shared" si="25"/>
        <v>9.9920661906381068E-3</v>
      </c>
      <c r="AV17" s="45">
        <f t="shared" si="26"/>
        <v>1.8769126147568874E-3</v>
      </c>
      <c r="AW17" s="25">
        <f>AU17-AU30</f>
        <v>3.1194425063250063E-4</v>
      </c>
      <c r="AX17" s="21">
        <v>0</v>
      </c>
      <c r="AY17" s="21">
        <v>2.16</v>
      </c>
      <c r="AZ17" s="45">
        <f t="shared" si="7"/>
        <v>2.16</v>
      </c>
      <c r="BA17" s="21">
        <f>AY17-AY30</f>
        <v>6.4416666666667233E-2</v>
      </c>
      <c r="BB17" s="21">
        <f t="shared" si="27"/>
        <v>0</v>
      </c>
      <c r="BC17" s="21">
        <f t="shared" si="28"/>
        <v>2.4481468888133289E-3</v>
      </c>
      <c r="BD17" s="45">
        <f t="shared" si="29"/>
        <v>2.4481468888133289E-3</v>
      </c>
      <c r="BE17" s="25">
        <f>BC17-BC30</f>
        <v>-2.3074950900082948E-4</v>
      </c>
      <c r="BF17" s="21">
        <v>6.806</v>
      </c>
      <c r="BG17" s="21">
        <v>7.3810000000000002</v>
      </c>
      <c r="BH17" s="45">
        <f t="shared" si="8"/>
        <v>0.57500000000000018</v>
      </c>
      <c r="BI17" s="21">
        <f>BG17-BG30</f>
        <v>1.444583333333334</v>
      </c>
      <c r="BJ17" s="21">
        <f t="shared" si="30"/>
        <v>7.7139295024368131E-3</v>
      </c>
      <c r="BK17" s="21">
        <f t="shared" si="31"/>
        <v>8.3656352714496212E-3</v>
      </c>
      <c r="BL17" s="45">
        <f t="shared" si="32"/>
        <v>6.5170576901280811E-4</v>
      </c>
      <c r="BM17" s="25">
        <f>BK17-BK30</f>
        <v>7.8310648365708616E-4</v>
      </c>
      <c r="BN17" s="21">
        <v>14.532999999999999</v>
      </c>
      <c r="BO17" s="21">
        <v>14.343</v>
      </c>
      <c r="BP17" s="44">
        <f t="shared" si="9"/>
        <v>-0.1899999999999995</v>
      </c>
      <c r="BQ17" s="21">
        <f>BO17-BO30</f>
        <v>1.4700000000000024</v>
      </c>
      <c r="BR17" s="21">
        <f t="shared" si="33"/>
        <v>1.647172163663153E-2</v>
      </c>
      <c r="BS17" s="21">
        <f t="shared" si="34"/>
        <v>1.6256375382522951E-2</v>
      </c>
      <c r="BT17" s="44">
        <f t="shared" si="35"/>
        <v>-2.153462541085796E-4</v>
      </c>
      <c r="BU17" s="25">
        <f>BS17-BS30</f>
        <v>-3.157847273525631E-4</v>
      </c>
      <c r="BV17" s="21">
        <v>20.126000000000001</v>
      </c>
      <c r="BW17" s="21">
        <v>22.446999999999999</v>
      </c>
      <c r="BX17" s="45">
        <f t="shared" si="10"/>
        <v>2.320999999999998</v>
      </c>
      <c r="BY17" s="21">
        <f>BW17-BW30</f>
        <v>2.0565833333333359</v>
      </c>
      <c r="BZ17" s="21">
        <f t="shared" si="36"/>
        <v>2.2810835316785676E-2</v>
      </c>
      <c r="CA17" s="21">
        <f t="shared" si="37"/>
        <v>2.544145982092259E-2</v>
      </c>
      <c r="CB17" s="45">
        <f t="shared" si="38"/>
        <v>2.6306245041369143E-3</v>
      </c>
      <c r="CC17" s="25">
        <f>CA17-CA30</f>
        <v>-1.3627685853345728E-3</v>
      </c>
      <c r="CD17" s="21">
        <v>25.847000000000001</v>
      </c>
      <c r="CE17" s="21">
        <v>25.548999999999999</v>
      </c>
      <c r="CF17" s="44">
        <f t="shared" si="11"/>
        <v>-0.29800000000000182</v>
      </c>
      <c r="CG17" s="21">
        <f>CE17-CE30</f>
        <v>3.1774583333333375</v>
      </c>
      <c r="CH17" s="21">
        <f t="shared" si="39"/>
        <v>2.9295024368128756E-2</v>
      </c>
      <c r="CI17" s="21">
        <f t="shared" si="40"/>
        <v>2.8957270769579508E-2</v>
      </c>
      <c r="CJ17" s="44">
        <f t="shared" si="41"/>
        <v>-3.3775359854924802E-4</v>
      </c>
      <c r="CK17" s="25">
        <f>CI17-CI30</f>
        <v>-3.9870768289704955E-4</v>
      </c>
      <c r="CL17" s="21">
        <v>180.74</v>
      </c>
      <c r="CM17" s="49">
        <f t="shared" si="43"/>
        <v>15.061666666666667</v>
      </c>
      <c r="CN17" s="21">
        <f t="shared" si="44"/>
        <v>180.27800000000002</v>
      </c>
      <c r="CO17" s="51">
        <f t="shared" si="45"/>
        <v>15.023166666666668</v>
      </c>
      <c r="CP17" s="55">
        <f t="shared" si="12"/>
        <v>-0.46199999999998909</v>
      </c>
      <c r="CQ17" s="21">
        <f>CP17-CN30</f>
        <v>-155.53204166666666</v>
      </c>
      <c r="CR17" s="21">
        <f t="shared" si="46"/>
        <v>0.20485095772413014</v>
      </c>
      <c r="CS17" s="21">
        <f t="shared" si="13"/>
        <v>0.20432732630624509</v>
      </c>
      <c r="CT17" s="21">
        <f t="shared" si="47"/>
        <v>-5.2363141788505652E-4</v>
      </c>
      <c r="CU17" s="21">
        <f>CS17-CT30</f>
        <v>0.18196567696683724</v>
      </c>
      <c r="CV17" s="79">
        <f t="shared" si="48"/>
        <v>43.165509864369646</v>
      </c>
      <c r="CW17" s="82">
        <v>11</v>
      </c>
    </row>
    <row r="18" spans="1:101" s="22" customFormat="1" ht="15.75" customHeight="1">
      <c r="A18" s="53">
        <v>14</v>
      </c>
      <c r="B18" s="10" t="s">
        <v>14</v>
      </c>
      <c r="C18" s="186">
        <v>920.4</v>
      </c>
      <c r="D18" s="186"/>
      <c r="E18" s="53">
        <v>15</v>
      </c>
      <c r="F18" s="11">
        <v>15.5</v>
      </c>
      <c r="G18" s="11">
        <v>0</v>
      </c>
      <c r="H18" s="11">
        <v>15.5</v>
      </c>
      <c r="I18" s="11">
        <f t="shared" si="14"/>
        <v>0</v>
      </c>
      <c r="J18" s="21">
        <v>31.887</v>
      </c>
      <c r="K18" s="21">
        <v>32.347999999999999</v>
      </c>
      <c r="L18" s="45">
        <f t="shared" si="0"/>
        <v>0.46099999999999852</v>
      </c>
      <c r="M18" s="21">
        <f>K18-K30</f>
        <v>4.1188750000000027</v>
      </c>
      <c r="N18" s="21">
        <f t="shared" si="1"/>
        <v>3.4644719687092568E-2</v>
      </c>
      <c r="O18" s="21">
        <f t="shared" si="2"/>
        <v>3.5145588874402431E-2</v>
      </c>
      <c r="P18" s="45">
        <f t="shared" si="15"/>
        <v>5.0086918730986307E-4</v>
      </c>
      <c r="Q18" s="25">
        <f>O18-O30</f>
        <v>-1.6853788799931421E-3</v>
      </c>
      <c r="R18" s="21">
        <v>31.613</v>
      </c>
      <c r="S18" s="21">
        <v>27.872</v>
      </c>
      <c r="T18" s="44">
        <f t="shared" si="3"/>
        <v>-3.7409999999999997</v>
      </c>
      <c r="U18" s="21">
        <f>S18-S30</f>
        <v>3.5448333333333295</v>
      </c>
      <c r="V18" s="21">
        <f t="shared" si="49"/>
        <v>3.4347023033463708E-2</v>
      </c>
      <c r="W18" s="21">
        <f t="shared" si="16"/>
        <v>3.0282485875706214E-2</v>
      </c>
      <c r="X18" s="44">
        <f t="shared" si="17"/>
        <v>-4.0645371577574946E-3</v>
      </c>
      <c r="Y18" s="25">
        <f>W18-W30</f>
        <v>-1.5289134538037583E-3</v>
      </c>
      <c r="Z18" s="21">
        <v>25.606000000000002</v>
      </c>
      <c r="AA18" s="21">
        <v>24.582999999999998</v>
      </c>
      <c r="AB18" s="44">
        <f t="shared" si="4"/>
        <v>-1.0230000000000032</v>
      </c>
      <c r="AC18" s="21">
        <f>AA18-AA30</f>
        <v>3.517833333333332</v>
      </c>
      <c r="AD18" s="21">
        <f t="shared" si="18"/>
        <v>2.7820512820512823E-2</v>
      </c>
      <c r="AE18" s="21">
        <f t="shared" si="19"/>
        <v>2.6709039548022596E-2</v>
      </c>
      <c r="AF18" s="44">
        <f t="shared" si="20"/>
        <v>-1.1114732724902265E-3</v>
      </c>
      <c r="AG18" s="25">
        <f>AE18-AE30</f>
        <v>-7.5475181266833682E-4</v>
      </c>
      <c r="AH18" s="21">
        <v>18.585000000000001</v>
      </c>
      <c r="AI18" s="21">
        <v>19.962</v>
      </c>
      <c r="AJ18" s="45">
        <f t="shared" si="5"/>
        <v>1.3769999999999989</v>
      </c>
      <c r="AK18" s="21">
        <f>AI18-AI30</f>
        <v>3.2485416666666609</v>
      </c>
      <c r="AL18" s="21">
        <f t="shared" si="21"/>
        <v>2.0192307692307693E-2</v>
      </c>
      <c r="AM18" s="21">
        <f t="shared" si="22"/>
        <v>2.1688396349413299E-2</v>
      </c>
      <c r="AN18" s="45">
        <f t="shared" si="23"/>
        <v>1.4960886571056056E-3</v>
      </c>
      <c r="AO18" s="25">
        <f>AM18-AM30</f>
        <v>3.0702078885898321E-5</v>
      </c>
      <c r="AP18" s="21">
        <v>7.4690000000000003</v>
      </c>
      <c r="AQ18" s="21">
        <v>9.1539999999999999</v>
      </c>
      <c r="AR18" s="45">
        <f t="shared" si="6"/>
        <v>1.6849999999999996</v>
      </c>
      <c r="AS18" s="21">
        <f>AQ18-AQ30</f>
        <v>1.7203749999999998</v>
      </c>
      <c r="AT18" s="21">
        <f t="shared" si="24"/>
        <v>8.1149500217296833E-3</v>
      </c>
      <c r="AU18" s="21">
        <f t="shared" si="25"/>
        <v>9.9456757931334211E-3</v>
      </c>
      <c r="AV18" s="45">
        <f t="shared" si="26"/>
        <v>1.8307257714037378E-3</v>
      </c>
      <c r="AW18" s="25">
        <f>AU18-AU30</f>
        <v>2.6555385312781489E-4</v>
      </c>
      <c r="AX18" s="21">
        <v>0</v>
      </c>
      <c r="AY18" s="21">
        <v>2.214</v>
      </c>
      <c r="AZ18" s="45">
        <f t="shared" si="7"/>
        <v>2.214</v>
      </c>
      <c r="BA18" s="21">
        <f>AY18-AY30</f>
        <v>0.11841666666666706</v>
      </c>
      <c r="BB18" s="21">
        <f t="shared" si="27"/>
        <v>0</v>
      </c>
      <c r="BC18" s="21">
        <f t="shared" si="28"/>
        <v>2.4054758800521512E-3</v>
      </c>
      <c r="BD18" s="45">
        <f t="shared" si="29"/>
        <v>2.4054758800521512E-3</v>
      </c>
      <c r="BE18" s="25">
        <f>BC18-BC30</f>
        <v>-2.7342051776200723E-4</v>
      </c>
      <c r="BF18" s="21">
        <v>7.59</v>
      </c>
      <c r="BG18" s="21">
        <v>0</v>
      </c>
      <c r="BH18" s="44">
        <f t="shared" si="8"/>
        <v>-7.59</v>
      </c>
      <c r="BI18" s="21">
        <f>BG18-BG30</f>
        <v>-5.9364166666666662</v>
      </c>
      <c r="BJ18" s="21">
        <f t="shared" si="30"/>
        <v>8.2464146023468066E-3</v>
      </c>
      <c r="BK18" s="21">
        <f t="shared" si="31"/>
        <v>0</v>
      </c>
      <c r="BL18" s="44">
        <f t="shared" si="32"/>
        <v>-8.2464146023468066E-3</v>
      </c>
      <c r="BM18" s="25">
        <f>BK18-BK30</f>
        <v>-7.582528787792535E-3</v>
      </c>
      <c r="BN18" s="21">
        <v>16.094999999999999</v>
      </c>
      <c r="BO18" s="21">
        <v>12.103999999999999</v>
      </c>
      <c r="BP18" s="44">
        <f t="shared" si="9"/>
        <v>-3.9909999999999997</v>
      </c>
      <c r="BQ18" s="21">
        <f>BO18-BO30</f>
        <v>-0.76899999999999835</v>
      </c>
      <c r="BR18" s="21">
        <f t="shared" si="33"/>
        <v>1.7486962190352021E-2</v>
      </c>
      <c r="BS18" s="21">
        <f t="shared" si="34"/>
        <v>1.3150803998261625E-2</v>
      </c>
      <c r="BT18" s="44">
        <f t="shared" si="35"/>
        <v>-4.3361581920903954E-3</v>
      </c>
      <c r="BU18" s="25">
        <f>BS18-BS30</f>
        <v>-3.4213561116138887E-3</v>
      </c>
      <c r="BV18" s="21">
        <v>23.262</v>
      </c>
      <c r="BW18" s="21">
        <v>21.401</v>
      </c>
      <c r="BX18" s="44">
        <f t="shared" si="10"/>
        <v>-1.8610000000000007</v>
      </c>
      <c r="BY18" s="21">
        <f>BW18-BW30</f>
        <v>1.0105833333333365</v>
      </c>
      <c r="BZ18" s="21">
        <f t="shared" si="36"/>
        <v>2.5273794002607562E-2</v>
      </c>
      <c r="CA18" s="21">
        <f t="shared" si="37"/>
        <v>2.3251847023033463E-2</v>
      </c>
      <c r="CB18" s="44">
        <f t="shared" si="38"/>
        <v>-2.0219469795740991E-3</v>
      </c>
      <c r="CC18" s="25">
        <f>CA18-CA30</f>
        <v>-3.5523813832236996E-3</v>
      </c>
      <c r="CD18" s="21">
        <v>29.271000000000001</v>
      </c>
      <c r="CE18" s="21">
        <v>24.678000000000001</v>
      </c>
      <c r="CF18" s="44">
        <f t="shared" si="11"/>
        <v>-4.593</v>
      </c>
      <c r="CG18" s="21">
        <f>CE18-CE30</f>
        <v>2.3064583333333388</v>
      </c>
      <c r="CH18" s="21">
        <f t="shared" si="39"/>
        <v>3.1802477183833118E-2</v>
      </c>
      <c r="CI18" s="21">
        <f t="shared" si="40"/>
        <v>2.6812255541069103E-2</v>
      </c>
      <c r="CJ18" s="44">
        <f t="shared" si="41"/>
        <v>-4.9902216427640152E-3</v>
      </c>
      <c r="CK18" s="25">
        <f>CI18-CI30</f>
        <v>-2.5437229114074547E-3</v>
      </c>
      <c r="CL18" s="21">
        <f t="shared" si="42"/>
        <v>191.37799999999999</v>
      </c>
      <c r="CM18" s="49">
        <f t="shared" si="43"/>
        <v>15.948166666666665</v>
      </c>
      <c r="CN18" s="21">
        <f t="shared" si="44"/>
        <v>174.316</v>
      </c>
      <c r="CO18" s="51">
        <f t="shared" si="45"/>
        <v>14.526333333333334</v>
      </c>
      <c r="CP18" s="54">
        <f t="shared" si="12"/>
        <v>-17.061999999999983</v>
      </c>
      <c r="CQ18" s="21">
        <f>CP18-CN30</f>
        <v>-172.13204166666665</v>
      </c>
      <c r="CR18" s="21">
        <f t="shared" si="46"/>
        <v>0.20792916123424596</v>
      </c>
      <c r="CS18" s="21">
        <f t="shared" si="13"/>
        <v>0.1893915688830943</v>
      </c>
      <c r="CT18" s="21">
        <f t="shared" si="47"/>
        <v>-1.8537592351151655E-2</v>
      </c>
      <c r="CU18" s="21">
        <f>CS18-CT30</f>
        <v>0.16702991954368646</v>
      </c>
      <c r="CV18" s="79">
        <f t="shared" si="48"/>
        <v>40.010231537012885</v>
      </c>
      <c r="CW18" s="82">
        <v>6</v>
      </c>
    </row>
    <row r="19" spans="1:101" s="22" customFormat="1" ht="17.25" customHeight="1">
      <c r="A19" s="53">
        <v>15</v>
      </c>
      <c r="B19" s="10" t="s">
        <v>18</v>
      </c>
      <c r="C19" s="186">
        <v>395.04</v>
      </c>
      <c r="D19" s="186"/>
      <c r="E19" s="53">
        <v>15.5</v>
      </c>
      <c r="F19" s="11">
        <v>15.5</v>
      </c>
      <c r="G19" s="11">
        <v>0</v>
      </c>
      <c r="H19" s="11">
        <v>15.5</v>
      </c>
      <c r="I19" s="11">
        <f t="shared" si="14"/>
        <v>0</v>
      </c>
      <c r="J19" s="33">
        <v>17.286999999999999</v>
      </c>
      <c r="K19" s="33">
        <v>17.286999999999999</v>
      </c>
      <c r="L19" s="33">
        <f t="shared" si="0"/>
        <v>0</v>
      </c>
      <c r="M19" s="33">
        <f>K19-K30</f>
        <v>-10.942124999999997</v>
      </c>
      <c r="N19" s="21">
        <f t="shared" si="1"/>
        <v>4.3760125556905623E-2</v>
      </c>
      <c r="O19" s="21">
        <f t="shared" si="2"/>
        <v>4.3760125556905623E-2</v>
      </c>
      <c r="P19" s="21">
        <f t="shared" si="15"/>
        <v>0</v>
      </c>
      <c r="Q19" s="47">
        <f>O19-O30</f>
        <v>6.9291578025100498E-3</v>
      </c>
      <c r="R19" s="33">
        <v>14.696999999999999</v>
      </c>
      <c r="S19" s="33">
        <v>14.696999999999999</v>
      </c>
      <c r="T19" s="33">
        <f t="shared" si="3"/>
        <v>0</v>
      </c>
      <c r="U19" s="33">
        <f>S19-S30</f>
        <v>-9.6301666666666712</v>
      </c>
      <c r="V19" s="21">
        <f t="shared" si="49"/>
        <v>3.7203827460510326E-2</v>
      </c>
      <c r="W19" s="21">
        <f t="shared" si="16"/>
        <v>3.7203827460510326E-2</v>
      </c>
      <c r="X19" s="21">
        <f t="shared" si="17"/>
        <v>0</v>
      </c>
      <c r="Y19" s="47">
        <f>W19-W30</f>
        <v>5.3924281310003541E-3</v>
      </c>
      <c r="Z19" s="33">
        <v>12.048</v>
      </c>
      <c r="AA19" s="33">
        <v>12.048</v>
      </c>
      <c r="AB19" s="33">
        <f t="shared" si="4"/>
        <v>0</v>
      </c>
      <c r="AC19" s="33">
        <f>AA19-AA30</f>
        <v>-9.0171666666666663</v>
      </c>
      <c r="AD19" s="21">
        <f t="shared" si="18"/>
        <v>3.0498177399756986E-2</v>
      </c>
      <c r="AE19" s="21">
        <f t="shared" si="19"/>
        <v>3.0498177399756986E-2</v>
      </c>
      <c r="AF19" s="21">
        <f t="shared" si="20"/>
        <v>0</v>
      </c>
      <c r="AG19" s="47">
        <f>AE19-AE30</f>
        <v>3.0343860390660525E-3</v>
      </c>
      <c r="AH19" s="33">
        <v>9.7590000000000003</v>
      </c>
      <c r="AI19" s="33">
        <v>9.7590000000000003</v>
      </c>
      <c r="AJ19" s="33">
        <f t="shared" si="5"/>
        <v>0</v>
      </c>
      <c r="AK19" s="33">
        <f>AI19-AI30</f>
        <v>-6.9544583333333385</v>
      </c>
      <c r="AL19" s="21">
        <f t="shared" si="21"/>
        <v>2.4703827460510329E-2</v>
      </c>
      <c r="AM19" s="21">
        <f t="shared" si="22"/>
        <v>2.4703827460510329E-2</v>
      </c>
      <c r="AN19" s="21">
        <f t="shared" si="23"/>
        <v>0</v>
      </c>
      <c r="AO19" s="47">
        <f>AM19-AM30</f>
        <v>3.0461331899829282E-3</v>
      </c>
      <c r="AP19" s="33">
        <v>0</v>
      </c>
      <c r="AQ19" s="33">
        <v>3.6930000000000001</v>
      </c>
      <c r="AR19" s="33">
        <f t="shared" si="6"/>
        <v>3.6930000000000001</v>
      </c>
      <c r="AS19" s="33">
        <f>AQ19-AQ30</f>
        <v>-3.7406250000000001</v>
      </c>
      <c r="AT19" s="21">
        <f t="shared" si="24"/>
        <v>0</v>
      </c>
      <c r="AU19" s="21">
        <f t="shared" si="25"/>
        <v>9.3484204131227214E-3</v>
      </c>
      <c r="AV19" s="45">
        <f t="shared" si="26"/>
        <v>9.3484204131227214E-3</v>
      </c>
      <c r="AW19" s="47">
        <f>AU19-AU30</f>
        <v>-3.3170152688288476E-4</v>
      </c>
      <c r="AX19" s="33">
        <v>0.71799999999999997</v>
      </c>
      <c r="AY19" s="33">
        <v>0.71799999999999997</v>
      </c>
      <c r="AZ19" s="33">
        <f t="shared" si="7"/>
        <v>0</v>
      </c>
      <c r="BA19" s="21">
        <f>AY19-AY30</f>
        <v>-1.3775833333333329</v>
      </c>
      <c r="BB19" s="21">
        <f t="shared" si="27"/>
        <v>1.8175374645605508E-3</v>
      </c>
      <c r="BC19" s="21">
        <f t="shared" si="28"/>
        <v>1.8175374645605508E-3</v>
      </c>
      <c r="BD19" s="21">
        <f t="shared" si="29"/>
        <v>0</v>
      </c>
      <c r="BE19" s="47">
        <f>BC19-BC30</f>
        <v>-8.6135893325360764E-4</v>
      </c>
      <c r="BF19" s="33">
        <v>1.494</v>
      </c>
      <c r="BG19" s="33">
        <v>3.51</v>
      </c>
      <c r="BH19" s="33">
        <f t="shared" si="8"/>
        <v>2.016</v>
      </c>
      <c r="BI19" s="33">
        <f>BG19-BG30</f>
        <v>-2.4264166666666664</v>
      </c>
      <c r="BJ19" s="21">
        <f t="shared" si="30"/>
        <v>3.7818955042527337E-3</v>
      </c>
      <c r="BK19" s="21">
        <f t="shared" si="31"/>
        <v>8.8851761846901571E-3</v>
      </c>
      <c r="BL19" s="44">
        <f t="shared" si="32"/>
        <v>5.1032806804374234E-3</v>
      </c>
      <c r="BM19" s="47">
        <f>BK19-BK30</f>
        <v>1.3026473968976221E-3</v>
      </c>
      <c r="BN19" s="33">
        <v>6</v>
      </c>
      <c r="BO19" s="33">
        <v>7.1980000000000004</v>
      </c>
      <c r="BP19" s="45">
        <f t="shared" si="9"/>
        <v>1.1980000000000004</v>
      </c>
      <c r="BQ19" s="33">
        <f>BO19-BO30</f>
        <v>-5.6749999999999972</v>
      </c>
      <c r="BR19" s="21">
        <f t="shared" si="33"/>
        <v>1.5188335358444714E-2</v>
      </c>
      <c r="BS19" s="21">
        <f t="shared" si="34"/>
        <v>1.8220939651680843E-2</v>
      </c>
      <c r="BT19" s="45">
        <f t="shared" si="35"/>
        <v>3.0326042932361293E-3</v>
      </c>
      <c r="BU19" s="47">
        <f>BS19-BS30</f>
        <v>1.6487795418053293E-3</v>
      </c>
      <c r="BV19" s="33">
        <v>11.87</v>
      </c>
      <c r="BW19" s="33">
        <v>12.058</v>
      </c>
      <c r="BX19" s="45">
        <f t="shared" si="10"/>
        <v>0.18800000000000061</v>
      </c>
      <c r="BY19" s="33">
        <f>BW19-BW30</f>
        <v>-8.3324166666666635</v>
      </c>
      <c r="BZ19" s="21">
        <f t="shared" si="36"/>
        <v>3.0047590117456457E-2</v>
      </c>
      <c r="CA19" s="21">
        <f t="shared" si="37"/>
        <v>3.052349129202106E-2</v>
      </c>
      <c r="CB19" s="45">
        <f t="shared" si="38"/>
        <v>4.7590117456460315E-4</v>
      </c>
      <c r="CC19" s="47">
        <f>CA19-CA30</f>
        <v>3.7192628857638972E-3</v>
      </c>
      <c r="CD19" s="33">
        <v>14.106</v>
      </c>
      <c r="CE19" s="33">
        <v>12.548999999999999</v>
      </c>
      <c r="CF19" s="44">
        <f t="shared" si="11"/>
        <v>-1.5570000000000004</v>
      </c>
      <c r="CG19" s="33">
        <f>CE19-CE30</f>
        <v>-9.8225416666666625</v>
      </c>
      <c r="CH19" s="21">
        <f t="shared" si="39"/>
        <v>3.5707776427703522E-2</v>
      </c>
      <c r="CI19" s="21">
        <f t="shared" si="40"/>
        <v>3.1766403402187116E-2</v>
      </c>
      <c r="CJ19" s="44">
        <f t="shared" si="41"/>
        <v>-3.9413730255164064E-3</v>
      </c>
      <c r="CK19" s="25">
        <f>CI19-CI30</f>
        <v>2.410424949710558E-3</v>
      </c>
      <c r="CL19" s="33">
        <f>BF19+BN19+BV19+CD19</f>
        <v>33.47</v>
      </c>
      <c r="CM19" s="33">
        <f>CL19/4</f>
        <v>8.3674999999999997</v>
      </c>
      <c r="CN19" s="21">
        <f t="shared" si="44"/>
        <v>93.516999999999996</v>
      </c>
      <c r="CO19" s="33">
        <f t="shared" si="45"/>
        <v>7.7930833333333327</v>
      </c>
      <c r="CP19" s="78"/>
      <c r="CQ19" s="33"/>
      <c r="CR19" s="33">
        <f t="shared" si="46"/>
        <v>8.4725597407857428E-2</v>
      </c>
      <c r="CS19" s="33">
        <f t="shared" si="13"/>
        <v>0.23672792628594572</v>
      </c>
      <c r="CT19" s="33">
        <f t="shared" si="47"/>
        <v>0.15200232887808829</v>
      </c>
      <c r="CU19" s="33">
        <f>CS19-CT30</f>
        <v>0.21436627694653787</v>
      </c>
      <c r="CV19" s="79">
        <f t="shared" si="48"/>
        <v>50.01035261408127</v>
      </c>
      <c r="CW19" s="82">
        <v>22</v>
      </c>
    </row>
    <row r="20" spans="1:101" s="22" customFormat="1" ht="15.75" customHeight="1">
      <c r="A20" s="90">
        <v>16</v>
      </c>
      <c r="B20" s="12" t="s">
        <v>91</v>
      </c>
      <c r="C20" s="186">
        <v>726.82</v>
      </c>
      <c r="D20" s="186"/>
      <c r="E20" s="53">
        <v>20.3</v>
      </c>
      <c r="F20" s="11">
        <v>22.18</v>
      </c>
      <c r="G20" s="11">
        <v>0.38</v>
      </c>
      <c r="H20" s="11">
        <v>21</v>
      </c>
      <c r="I20" s="11">
        <f t="shared" si="14"/>
        <v>-1.1799999999999997</v>
      </c>
      <c r="J20" s="21">
        <v>28.515000000000001</v>
      </c>
      <c r="K20" s="21">
        <v>28.96</v>
      </c>
      <c r="L20" s="45">
        <f t="shared" si="0"/>
        <v>0.44500000000000028</v>
      </c>
      <c r="M20" s="21">
        <f>K20-K30</f>
        <v>0.7308750000000046</v>
      </c>
      <c r="N20" s="21">
        <f t="shared" si="1"/>
        <v>3.9232547260669763E-2</v>
      </c>
      <c r="O20" s="21">
        <f t="shared" si="2"/>
        <v>3.9844803390110345E-2</v>
      </c>
      <c r="P20" s="45">
        <f t="shared" si="15"/>
        <v>6.1225612944058178E-4</v>
      </c>
      <c r="Q20" s="25">
        <f>O20-O30</f>
        <v>3.0138356357147719E-3</v>
      </c>
      <c r="R20" s="21">
        <v>22.864999999999998</v>
      </c>
      <c r="S20" s="21">
        <v>27.88</v>
      </c>
      <c r="T20" s="45">
        <f t="shared" si="3"/>
        <v>5.0150000000000006</v>
      </c>
      <c r="U20" s="21">
        <f>S20-S30</f>
        <v>3.5528333333333286</v>
      </c>
      <c r="V20" s="21">
        <f t="shared" si="49"/>
        <v>3.1458958201480418E-2</v>
      </c>
      <c r="W20" s="21">
        <f t="shared" si="16"/>
        <v>3.8358878401805123E-2</v>
      </c>
      <c r="X20" s="45">
        <f t="shared" si="17"/>
        <v>6.8999202003247051E-3</v>
      </c>
      <c r="Y20" s="25">
        <f>W20-W30</f>
        <v>6.5474790722951509E-3</v>
      </c>
      <c r="Z20" s="21">
        <v>25.51</v>
      </c>
      <c r="AA20" s="21">
        <v>24.37</v>
      </c>
      <c r="AB20" s="44">
        <f t="shared" si="4"/>
        <v>-1.1400000000000006</v>
      </c>
      <c r="AC20" s="21">
        <f>AA20-AA30</f>
        <v>3.3048333333333346</v>
      </c>
      <c r="AD20" s="21">
        <f t="shared" si="18"/>
        <v>3.5098098566357559E-2</v>
      </c>
      <c r="AE20" s="21">
        <f t="shared" si="19"/>
        <v>3.352962218981316E-2</v>
      </c>
      <c r="AF20" s="44">
        <f t="shared" si="20"/>
        <v>-1.568476376544399E-3</v>
      </c>
      <c r="AG20" s="25">
        <f>AE20-AE30</f>
        <v>6.065830829122227E-3</v>
      </c>
      <c r="AH20" s="21">
        <v>15.67</v>
      </c>
      <c r="AI20" s="21">
        <v>21.23</v>
      </c>
      <c r="AJ20" s="45">
        <f t="shared" si="5"/>
        <v>5.5600000000000005</v>
      </c>
      <c r="AK20" s="21">
        <f>AI20-AI30</f>
        <v>4.5165416666666616</v>
      </c>
      <c r="AL20" s="21">
        <f t="shared" si="21"/>
        <v>2.1559670895132218E-2</v>
      </c>
      <c r="AM20" s="21">
        <f t="shared" si="22"/>
        <v>2.9209432871962794E-2</v>
      </c>
      <c r="AN20" s="45">
        <f t="shared" si="23"/>
        <v>7.6497619768305762E-3</v>
      </c>
      <c r="AO20" s="25">
        <f>AM20-AM30</f>
        <v>7.5517386014353934E-3</v>
      </c>
      <c r="AP20" s="21">
        <v>6.88</v>
      </c>
      <c r="AQ20" s="21">
        <v>8.6</v>
      </c>
      <c r="AR20" s="45">
        <f t="shared" si="6"/>
        <v>1.7199999999999998</v>
      </c>
      <c r="AS20" s="21">
        <f>AQ20-AQ30</f>
        <v>1.1663749999999995</v>
      </c>
      <c r="AT20" s="21">
        <f t="shared" si="24"/>
        <v>9.4658925180925117E-3</v>
      </c>
      <c r="AU20" s="21">
        <f t="shared" si="25"/>
        <v>1.1832365647615639E-2</v>
      </c>
      <c r="AV20" s="45">
        <f t="shared" si="26"/>
        <v>2.3664731295231275E-3</v>
      </c>
      <c r="AW20" s="25">
        <f>AU20-AU30</f>
        <v>2.1522437076100329E-3</v>
      </c>
      <c r="AX20" s="21">
        <v>0</v>
      </c>
      <c r="AY20" s="21">
        <v>0</v>
      </c>
      <c r="AZ20" s="21">
        <f t="shared" si="7"/>
        <v>0</v>
      </c>
      <c r="BA20" s="21">
        <f>AY20-AY30</f>
        <v>-2.0955833333333329</v>
      </c>
      <c r="BB20" s="21">
        <f t="shared" si="27"/>
        <v>0</v>
      </c>
      <c r="BC20" s="21">
        <f t="shared" si="28"/>
        <v>0</v>
      </c>
      <c r="BD20" s="21">
        <f t="shared" si="29"/>
        <v>0</v>
      </c>
      <c r="BE20" s="25">
        <f>BC20-BC30</f>
        <v>-2.6788963978141584E-3</v>
      </c>
      <c r="BF20" s="21">
        <v>6.99</v>
      </c>
      <c r="BG20" s="21">
        <v>6.4950000000000001</v>
      </c>
      <c r="BH20" s="44">
        <f t="shared" si="8"/>
        <v>-0.49500000000000011</v>
      </c>
      <c r="BI20" s="21">
        <f>BG20-BG30</f>
        <v>0.55858333333333388</v>
      </c>
      <c r="BJ20" s="21">
        <f t="shared" si="30"/>
        <v>9.6172367298643403E-3</v>
      </c>
      <c r="BK20" s="21">
        <f t="shared" si="31"/>
        <v>8.9361877768911139E-3</v>
      </c>
      <c r="BL20" s="44">
        <f t="shared" si="32"/>
        <v>-6.8104895297322644E-4</v>
      </c>
      <c r="BM20" s="25">
        <f>BK20-BK30</f>
        <v>1.3536589890985789E-3</v>
      </c>
      <c r="BN20" s="21">
        <v>14.118</v>
      </c>
      <c r="BO20" s="21">
        <v>13.62</v>
      </c>
      <c r="BP20" s="44">
        <f t="shared" si="9"/>
        <v>-0.49800000000000111</v>
      </c>
      <c r="BQ20" s="21">
        <f>BO20-BO30</f>
        <v>0.74700000000000166</v>
      </c>
      <c r="BR20" s="21">
        <f t="shared" si="33"/>
        <v>1.9424341652678791E-2</v>
      </c>
      <c r="BS20" s="21">
        <f t="shared" si="34"/>
        <v>1.8739165130293604E-2</v>
      </c>
      <c r="BT20" s="44">
        <f t="shared" si="35"/>
        <v>-6.8517652238518634E-4</v>
      </c>
      <c r="BU20" s="25">
        <f>BS20-BS30</f>
        <v>2.1670050204180905E-3</v>
      </c>
      <c r="BV20" s="21">
        <v>20.071999999999999</v>
      </c>
      <c r="BW20" s="21">
        <v>23.67</v>
      </c>
      <c r="BX20" s="45">
        <f t="shared" si="10"/>
        <v>3.5980000000000025</v>
      </c>
      <c r="BY20" s="21">
        <f>BW20-BW30</f>
        <v>3.2795833333333384</v>
      </c>
      <c r="BZ20" s="21">
        <f t="shared" si="36"/>
        <v>2.7616191078946643E-2</v>
      </c>
      <c r="CA20" s="21">
        <f t="shared" si="37"/>
        <v>3.2566522660356069E-2</v>
      </c>
      <c r="CB20" s="45">
        <f t="shared" si="38"/>
        <v>4.9503315814094263E-3</v>
      </c>
      <c r="CC20" s="25">
        <f>CA20-CA30</f>
        <v>5.7622942540989062E-3</v>
      </c>
      <c r="CD20" s="21">
        <v>19.158000000000001</v>
      </c>
      <c r="CE20" s="21">
        <v>26.05</v>
      </c>
      <c r="CF20" s="45">
        <f t="shared" si="11"/>
        <v>6.8919999999999995</v>
      </c>
      <c r="CG20" s="21">
        <f>CE20-CE30</f>
        <v>3.6784583333333387</v>
      </c>
      <c r="CH20" s="21">
        <f t="shared" si="39"/>
        <v>2.6358658264769821E-2</v>
      </c>
      <c r="CI20" s="21">
        <f t="shared" si="40"/>
        <v>3.5841061060510167E-2</v>
      </c>
      <c r="CJ20" s="45">
        <f t="shared" si="41"/>
        <v>9.482402795740346E-3</v>
      </c>
      <c r="CK20" s="25">
        <f>CI20-CI30</f>
        <v>6.4850826080336092E-3</v>
      </c>
      <c r="CL20" s="21">
        <f t="shared" si="42"/>
        <v>159.77799999999996</v>
      </c>
      <c r="CM20" s="49">
        <f t="shared" si="43"/>
        <v>13.314833333333331</v>
      </c>
      <c r="CN20" s="23">
        <f t="shared" si="44"/>
        <v>180.875</v>
      </c>
      <c r="CO20" s="51">
        <f t="shared" si="45"/>
        <v>15.072916666666666</v>
      </c>
      <c r="CP20" s="54">
        <f t="shared" si="12"/>
        <v>21.097000000000037</v>
      </c>
      <c r="CQ20" s="23">
        <f>CP20-CN30</f>
        <v>-133.97304166666663</v>
      </c>
      <c r="CR20" s="23">
        <f t="shared" si="46"/>
        <v>0.219831595167992</v>
      </c>
      <c r="CS20" s="23">
        <f t="shared" si="13"/>
        <v>0.248858039129358</v>
      </c>
      <c r="CT20" s="23">
        <f t="shared" si="47"/>
        <v>2.9026443961366E-2</v>
      </c>
      <c r="CU20" s="23">
        <f>CS20-CT30</f>
        <v>0.22649638978995015</v>
      </c>
      <c r="CV20" s="91">
        <f t="shared" si="48"/>
        <v>52.572919819671071</v>
      </c>
      <c r="CW20" s="92">
        <v>24</v>
      </c>
    </row>
    <row r="21" spans="1:101" s="22" customFormat="1" ht="15.75" customHeight="1">
      <c r="A21" s="53">
        <v>17</v>
      </c>
      <c r="B21" s="10" t="s">
        <v>9</v>
      </c>
      <c r="C21" s="186">
        <v>342.5</v>
      </c>
      <c r="D21" s="186"/>
      <c r="E21" s="53">
        <v>18.5</v>
      </c>
      <c r="F21" s="11">
        <v>20.02</v>
      </c>
      <c r="G21" s="11">
        <v>0.62</v>
      </c>
      <c r="H21" s="11"/>
      <c r="I21" s="11">
        <f t="shared" si="14"/>
        <v>-20.02</v>
      </c>
      <c r="J21" s="33">
        <v>11.324999999999999</v>
      </c>
      <c r="K21" s="33">
        <v>11.324999999999999</v>
      </c>
      <c r="L21" s="33">
        <f t="shared" si="0"/>
        <v>0</v>
      </c>
      <c r="M21" s="33">
        <f>K21-K30</f>
        <v>-16.904124999999997</v>
      </c>
      <c r="N21" s="21">
        <f t="shared" si="1"/>
        <v>3.3065693430656934E-2</v>
      </c>
      <c r="O21" s="21">
        <f t="shared" si="2"/>
        <v>3.3065693430656934E-2</v>
      </c>
      <c r="P21" s="21">
        <f t="shared" si="15"/>
        <v>0</v>
      </c>
      <c r="Q21" s="47">
        <f>O21-O30</f>
        <v>-3.7652743237386391E-3</v>
      </c>
      <c r="R21" s="33">
        <v>10.050000000000001</v>
      </c>
      <c r="S21" s="33">
        <v>10.050000000000001</v>
      </c>
      <c r="T21" s="33">
        <f t="shared" si="3"/>
        <v>0</v>
      </c>
      <c r="U21" s="33">
        <f>S21-S30</f>
        <v>-14.27716666666667</v>
      </c>
      <c r="V21" s="21">
        <f t="shared" si="49"/>
        <v>2.9343065693430658E-2</v>
      </c>
      <c r="W21" s="21">
        <f t="shared" si="16"/>
        <v>2.9343065693430658E-2</v>
      </c>
      <c r="X21" s="21">
        <f t="shared" si="17"/>
        <v>0</v>
      </c>
      <c r="Y21" s="47">
        <f>W21-W30</f>
        <v>-2.4683336360793139E-3</v>
      </c>
      <c r="Z21" s="33">
        <v>8.9250000000000007</v>
      </c>
      <c r="AA21" s="33">
        <v>8.9250000000000007</v>
      </c>
      <c r="AB21" s="33">
        <f t="shared" si="4"/>
        <v>0</v>
      </c>
      <c r="AC21" s="33">
        <f>AA21-AA30</f>
        <v>-12.140166666666666</v>
      </c>
      <c r="AD21" s="21">
        <f t="shared" si="18"/>
        <v>2.6058394160583944E-2</v>
      </c>
      <c r="AE21" s="21">
        <f t="shared" si="19"/>
        <v>2.6058394160583944E-2</v>
      </c>
      <c r="AF21" s="21">
        <f t="shared" si="20"/>
        <v>0</v>
      </c>
      <c r="AG21" s="47">
        <f>AE21-AE30</f>
        <v>-1.4053972001069892E-3</v>
      </c>
      <c r="AH21" s="33">
        <v>6.9880000000000004</v>
      </c>
      <c r="AI21" s="33">
        <v>6.9880000000000004</v>
      </c>
      <c r="AJ21" s="33">
        <f t="shared" si="5"/>
        <v>0</v>
      </c>
      <c r="AK21" s="33">
        <f>AI21-AI30</f>
        <v>-9.7254583333333393</v>
      </c>
      <c r="AL21" s="21">
        <f t="shared" si="21"/>
        <v>2.04029197080292E-2</v>
      </c>
      <c r="AM21" s="21">
        <f t="shared" si="22"/>
        <v>2.04029197080292E-2</v>
      </c>
      <c r="AN21" s="21">
        <f t="shared" si="23"/>
        <v>0</v>
      </c>
      <c r="AO21" s="47">
        <f>AM21-AM30</f>
        <v>-1.254774562498201E-3</v>
      </c>
      <c r="AP21" s="33">
        <v>1.3220000000000001</v>
      </c>
      <c r="AQ21" s="33">
        <v>1.3220000000000001</v>
      </c>
      <c r="AR21" s="33">
        <f t="shared" si="6"/>
        <v>0</v>
      </c>
      <c r="AS21" s="33">
        <f>AQ21-AQ30</f>
        <v>-6.1116250000000001</v>
      </c>
      <c r="AT21" s="21">
        <f t="shared" si="24"/>
        <v>3.8598540145985405E-3</v>
      </c>
      <c r="AU21" s="21">
        <f t="shared" si="25"/>
        <v>3.8598540145985405E-3</v>
      </c>
      <c r="AV21" s="21">
        <f t="shared" si="26"/>
        <v>0</v>
      </c>
      <c r="AW21" s="47">
        <f>AU21-AU30</f>
        <v>-5.8202679254070657E-3</v>
      </c>
      <c r="AX21" s="33">
        <v>0.69399999999999995</v>
      </c>
      <c r="AY21" s="33">
        <v>0.69399999999999995</v>
      </c>
      <c r="AZ21" s="33">
        <f t="shared" si="7"/>
        <v>0</v>
      </c>
      <c r="BA21" s="21">
        <f>AY21-AY30</f>
        <v>-1.401583333333333</v>
      </c>
      <c r="BB21" s="21">
        <f t="shared" si="27"/>
        <v>2.0262773722627735E-3</v>
      </c>
      <c r="BC21" s="21">
        <f t="shared" si="28"/>
        <v>2.0262773722627735E-3</v>
      </c>
      <c r="BD21" s="21">
        <f t="shared" si="29"/>
        <v>0</v>
      </c>
      <c r="BE21" s="47">
        <f>BC21-BC30</f>
        <v>-6.5261902555138491E-4</v>
      </c>
      <c r="BF21" s="33">
        <v>2.1379999999999999</v>
      </c>
      <c r="BG21" s="33">
        <v>0.24</v>
      </c>
      <c r="BH21" s="33">
        <f t="shared" si="8"/>
        <v>-1.8979999999999999</v>
      </c>
      <c r="BI21" s="33">
        <f>BG21-BG30</f>
        <v>-5.696416666666666</v>
      </c>
      <c r="BJ21" s="21">
        <f t="shared" si="30"/>
        <v>6.242335766423357E-3</v>
      </c>
      <c r="BK21" s="21">
        <f t="shared" si="31"/>
        <v>7.0072992700729924E-4</v>
      </c>
      <c r="BL21" s="44">
        <f t="shared" si="32"/>
        <v>-5.5416058394160573E-3</v>
      </c>
      <c r="BM21" s="47">
        <f>BK21-BK30</f>
        <v>-6.8817988607852362E-3</v>
      </c>
      <c r="BN21" s="33">
        <v>3.9489999999999998</v>
      </c>
      <c r="BO21" s="33">
        <v>4.3</v>
      </c>
      <c r="BP21" s="45">
        <f t="shared" si="9"/>
        <v>0.35099999999999998</v>
      </c>
      <c r="BQ21" s="33">
        <f>BO21-BO30</f>
        <v>-8.5729999999999968</v>
      </c>
      <c r="BR21" s="21">
        <f t="shared" si="33"/>
        <v>1.1529927007299269E-2</v>
      </c>
      <c r="BS21" s="21">
        <f t="shared" si="34"/>
        <v>1.2554744525547445E-2</v>
      </c>
      <c r="BT21" s="45">
        <f t="shared" si="35"/>
        <v>1.0248175182481761E-3</v>
      </c>
      <c r="BU21" s="47">
        <f>BS21-BS30</f>
        <v>-4.0174155843280684E-3</v>
      </c>
      <c r="BV21" s="33">
        <v>7.5780000000000003</v>
      </c>
      <c r="BW21" s="33">
        <v>9.2799999999999994</v>
      </c>
      <c r="BX21" s="45">
        <f t="shared" si="10"/>
        <v>1.7019999999999991</v>
      </c>
      <c r="BY21" s="33">
        <f>BW21-BW30</f>
        <v>-11.110416666666664</v>
      </c>
      <c r="BZ21" s="21">
        <f t="shared" si="36"/>
        <v>2.2125547445255474E-2</v>
      </c>
      <c r="CA21" s="21">
        <f t="shared" si="37"/>
        <v>2.7094890510948905E-2</v>
      </c>
      <c r="CB21" s="45">
        <f t="shared" si="38"/>
        <v>4.9693430656934309E-3</v>
      </c>
      <c r="CC21" s="47">
        <f>CA21-CA30</f>
        <v>2.9066210469174195E-4</v>
      </c>
      <c r="CD21" s="33">
        <v>8.7970000000000006</v>
      </c>
      <c r="CE21" s="33">
        <v>9.5679999999999996</v>
      </c>
      <c r="CF21" s="45">
        <f t="shared" si="11"/>
        <v>0.77099999999999902</v>
      </c>
      <c r="CG21" s="33">
        <f>CE21-CE30</f>
        <v>-12.803541666666662</v>
      </c>
      <c r="CH21" s="21">
        <f t="shared" si="39"/>
        <v>2.5684671532846717E-2</v>
      </c>
      <c r="CI21" s="21">
        <f t="shared" si="40"/>
        <v>2.7935766423357662E-2</v>
      </c>
      <c r="CJ21" s="45">
        <f t="shared" si="41"/>
        <v>2.2510948905109449E-3</v>
      </c>
      <c r="CK21" s="25">
        <f>CI21-CI30</f>
        <v>-1.4202120291188954E-3</v>
      </c>
      <c r="CL21" s="33">
        <f>BF21+BN21+BV21+CD21</f>
        <v>22.462</v>
      </c>
      <c r="CM21" s="33">
        <f>CL21/4</f>
        <v>5.6154999999999999</v>
      </c>
      <c r="CN21" s="21">
        <f t="shared" si="44"/>
        <v>62.692000000000007</v>
      </c>
      <c r="CO21" s="33">
        <f t="shared" si="45"/>
        <v>5.2243333333333339</v>
      </c>
      <c r="CP21" s="78"/>
      <c r="CQ21" s="33"/>
      <c r="CR21" s="33">
        <f t="shared" si="46"/>
        <v>6.5582481751824823E-2</v>
      </c>
      <c r="CS21" s="33">
        <f t="shared" si="13"/>
        <v>0.18304233576642337</v>
      </c>
      <c r="CT21" s="33">
        <f t="shared" si="47"/>
        <v>0.11745985401459855</v>
      </c>
      <c r="CU21" s="33">
        <f>CS21-CT30</f>
        <v>0.16068068642701552</v>
      </c>
      <c r="CV21" s="79">
        <f t="shared" si="48"/>
        <v>38.668913712895382</v>
      </c>
      <c r="CW21" s="82">
        <v>2</v>
      </c>
    </row>
    <row r="22" spans="1:101" s="22" customFormat="1" ht="17.25" customHeight="1">
      <c r="A22" s="53">
        <v>18</v>
      </c>
      <c r="B22" s="10" t="s">
        <v>29</v>
      </c>
      <c r="C22" s="186">
        <v>632.5</v>
      </c>
      <c r="D22" s="186"/>
      <c r="E22" s="53">
        <v>16</v>
      </c>
      <c r="F22" s="11">
        <v>16.57</v>
      </c>
      <c r="G22" s="11">
        <v>0.56999999999999995</v>
      </c>
      <c r="H22" s="11">
        <v>16.57</v>
      </c>
      <c r="I22" s="11">
        <f t="shared" si="14"/>
        <v>0</v>
      </c>
      <c r="J22" s="33">
        <v>23.591000000000001</v>
      </c>
      <c r="K22" s="33">
        <v>23.591000000000001</v>
      </c>
      <c r="L22" s="33">
        <f t="shared" si="0"/>
        <v>0</v>
      </c>
      <c r="M22" s="33">
        <f>K22-K30</f>
        <v>-4.6381249999999952</v>
      </c>
      <c r="N22" s="21">
        <f t="shared" si="1"/>
        <v>3.7298023715415018E-2</v>
      </c>
      <c r="O22" s="21">
        <f t="shared" si="2"/>
        <v>3.7298023715415018E-2</v>
      </c>
      <c r="P22" s="21">
        <f t="shared" si="15"/>
        <v>0</v>
      </c>
      <c r="Q22" s="47">
        <f>O22-O30</f>
        <v>4.6705596101944552E-4</v>
      </c>
      <c r="R22" s="33">
        <v>19.571999999999999</v>
      </c>
      <c r="S22" s="33">
        <v>19.571999999999999</v>
      </c>
      <c r="T22" s="33">
        <f t="shared" si="3"/>
        <v>0</v>
      </c>
      <c r="U22" s="33">
        <f>S22-S30</f>
        <v>-4.7551666666666712</v>
      </c>
      <c r="V22" s="21">
        <f t="shared" si="49"/>
        <v>3.094387351778656E-2</v>
      </c>
      <c r="W22" s="21">
        <f t="shared" si="16"/>
        <v>3.094387351778656E-2</v>
      </c>
      <c r="X22" s="21">
        <f t="shared" si="17"/>
        <v>0</v>
      </c>
      <c r="Y22" s="47">
        <f>W22-W30</f>
        <v>-8.6752581172341164E-4</v>
      </c>
      <c r="Z22" s="33">
        <v>17.379000000000001</v>
      </c>
      <c r="AA22" s="33">
        <v>17.379000000000001</v>
      </c>
      <c r="AB22" s="33">
        <f t="shared" si="4"/>
        <v>0</v>
      </c>
      <c r="AC22" s="33">
        <f>AA22-AA30</f>
        <v>-3.686166666666665</v>
      </c>
      <c r="AD22" s="21">
        <f t="shared" si="18"/>
        <v>2.7476679841897236E-2</v>
      </c>
      <c r="AE22" s="21">
        <f t="shared" si="19"/>
        <v>2.7476679841897236E-2</v>
      </c>
      <c r="AF22" s="21">
        <f t="shared" si="20"/>
        <v>0</v>
      </c>
      <c r="AG22" s="47">
        <f>AE22-AE30</f>
        <v>1.2888481206303065E-5</v>
      </c>
      <c r="AH22" s="33">
        <v>14.721</v>
      </c>
      <c r="AI22" s="33">
        <v>14.721</v>
      </c>
      <c r="AJ22" s="33">
        <f t="shared" si="5"/>
        <v>0</v>
      </c>
      <c r="AK22" s="33">
        <f>AI22-AI30</f>
        <v>-1.9924583333333388</v>
      </c>
      <c r="AL22" s="21">
        <f t="shared" si="21"/>
        <v>2.3274308300395258E-2</v>
      </c>
      <c r="AM22" s="21">
        <f t="shared" si="22"/>
        <v>2.3274308300395258E-2</v>
      </c>
      <c r="AN22" s="21">
        <f t="shared" si="23"/>
        <v>0</v>
      </c>
      <c r="AO22" s="47">
        <f>AM22-AM30</f>
        <v>1.616614029867857E-3</v>
      </c>
      <c r="AP22" s="33">
        <v>4.0830000000000002</v>
      </c>
      <c r="AQ22" s="33">
        <v>4.0830000000000002</v>
      </c>
      <c r="AR22" s="33">
        <f t="shared" si="6"/>
        <v>0</v>
      </c>
      <c r="AS22" s="33">
        <f>AQ22-AQ30</f>
        <v>-3.350625</v>
      </c>
      <c r="AT22" s="21">
        <f t="shared" si="24"/>
        <v>6.4553359683794474E-3</v>
      </c>
      <c r="AU22" s="21">
        <f t="shared" si="25"/>
        <v>6.4553359683794474E-3</v>
      </c>
      <c r="AV22" s="21">
        <f t="shared" si="26"/>
        <v>0</v>
      </c>
      <c r="AW22" s="47">
        <f>AU22-AU30</f>
        <v>-3.2247859716261588E-3</v>
      </c>
      <c r="AX22" s="33">
        <v>0</v>
      </c>
      <c r="AY22" s="33">
        <v>1.8360000000000001</v>
      </c>
      <c r="AZ22" s="33">
        <f t="shared" si="7"/>
        <v>1.8360000000000001</v>
      </c>
      <c r="BA22" s="21">
        <f>AY22-AY30</f>
        <v>-0.25958333333333283</v>
      </c>
      <c r="BB22" s="21">
        <f t="shared" si="27"/>
        <v>0</v>
      </c>
      <c r="BC22" s="21">
        <f t="shared" si="28"/>
        <v>2.9027667984189726E-3</v>
      </c>
      <c r="BD22" s="21">
        <f t="shared" si="29"/>
        <v>2.9027667984189726E-3</v>
      </c>
      <c r="BE22" s="47">
        <f>BC22-BC30</f>
        <v>2.2387040060481422E-4</v>
      </c>
      <c r="BF22" s="33">
        <v>6.01</v>
      </c>
      <c r="BG22" s="33">
        <v>1.841</v>
      </c>
      <c r="BH22" s="44">
        <f t="shared" si="8"/>
        <v>-4.1689999999999996</v>
      </c>
      <c r="BI22" s="33">
        <f>BG22-BG30</f>
        <v>-4.095416666666666</v>
      </c>
      <c r="BJ22" s="21">
        <f t="shared" si="30"/>
        <v>9.5019762845849794E-3</v>
      </c>
      <c r="BK22" s="21">
        <f t="shared" si="31"/>
        <v>2.9106719367588932E-3</v>
      </c>
      <c r="BL22" s="44">
        <f t="shared" si="32"/>
        <v>-6.5913043478260866E-3</v>
      </c>
      <c r="BM22" s="47">
        <f>BK22-BK30</f>
        <v>-4.6718568510336414E-3</v>
      </c>
      <c r="BN22" s="33">
        <v>8.4930000000000003</v>
      </c>
      <c r="BO22" s="33">
        <v>8.9770000000000003</v>
      </c>
      <c r="BP22" s="45">
        <f t="shared" si="9"/>
        <v>0.48399999999999999</v>
      </c>
      <c r="BQ22" s="33">
        <f>BO22-BO30</f>
        <v>-3.8959999999999972</v>
      </c>
      <c r="BR22" s="21">
        <f t="shared" si="33"/>
        <v>1.3427667984189724E-2</v>
      </c>
      <c r="BS22" s="21">
        <f t="shared" si="34"/>
        <v>1.4192885375494072E-2</v>
      </c>
      <c r="BT22" s="45">
        <f t="shared" si="35"/>
        <v>7.6521739130434863E-4</v>
      </c>
      <c r="BU22" s="47" t="b">
        <f>T20=BS22-BS30</f>
        <v>0</v>
      </c>
      <c r="BV22" s="33">
        <v>16.765000000000001</v>
      </c>
      <c r="BW22" s="33">
        <v>16.949000000000002</v>
      </c>
      <c r="BX22" s="45">
        <f t="shared" si="10"/>
        <v>0.18400000000000105</v>
      </c>
      <c r="BY22" s="33">
        <f>BW22-BW30</f>
        <v>-3.4414166666666617</v>
      </c>
      <c r="BZ22" s="21">
        <f t="shared" si="36"/>
        <v>2.6505928853754943E-2</v>
      </c>
      <c r="CA22" s="21">
        <f t="shared" si="37"/>
        <v>2.6796837944664035E-2</v>
      </c>
      <c r="CB22" s="45">
        <f t="shared" si="38"/>
        <v>2.9090909090909167E-4</v>
      </c>
      <c r="CC22" s="47">
        <f>CA22-CA30</f>
        <v>-7.3904615931277839E-6</v>
      </c>
      <c r="CD22" s="33">
        <v>18.945</v>
      </c>
      <c r="CE22" s="33">
        <v>18.359000000000002</v>
      </c>
      <c r="CF22" s="44">
        <f t="shared" si="11"/>
        <v>-0.58599999999999852</v>
      </c>
      <c r="CG22" s="33">
        <f>CE22-CE30</f>
        <v>-4.0125416666666602</v>
      </c>
      <c r="CH22" s="21">
        <f t="shared" si="39"/>
        <v>2.9952569169960475E-2</v>
      </c>
      <c r="CI22" s="21">
        <f t="shared" si="40"/>
        <v>2.9026086956521743E-2</v>
      </c>
      <c r="CJ22" s="44">
        <f t="shared" si="41"/>
        <v>-9.2648221343873127E-4</v>
      </c>
      <c r="CK22" s="25">
        <f>CI22-CI30</f>
        <v>-3.2989149595481423E-4</v>
      </c>
      <c r="CL22" s="33">
        <f>BF22+BN22+BV22+CD22</f>
        <v>50.213000000000001</v>
      </c>
      <c r="CM22" s="33">
        <f>CL22/4</f>
        <v>12.55325</v>
      </c>
      <c r="CN22" s="21">
        <f t="shared" si="44"/>
        <v>127.30799999999999</v>
      </c>
      <c r="CO22" s="33">
        <f t="shared" si="45"/>
        <v>10.609</v>
      </c>
      <c r="CP22" s="78"/>
      <c r="CQ22" s="33"/>
      <c r="CR22" s="33">
        <f t="shared" si="46"/>
        <v>7.9388142292490124E-2</v>
      </c>
      <c r="CS22" s="33">
        <f t="shared" si="13"/>
        <v>0.20127747035573121</v>
      </c>
      <c r="CT22" s="33">
        <f t="shared" si="47"/>
        <v>0.12188932806324108</v>
      </c>
      <c r="CU22" s="33">
        <f>CS22-CT30</f>
        <v>0.17891582101632336</v>
      </c>
      <c r="CV22" s="79">
        <f t="shared" si="48"/>
        <v>42.52120746245059</v>
      </c>
      <c r="CW22" s="82">
        <v>8</v>
      </c>
    </row>
    <row r="23" spans="1:101" s="22" customFormat="1" ht="14.25" customHeight="1">
      <c r="A23" s="53">
        <v>19</v>
      </c>
      <c r="B23" s="10" t="s">
        <v>22</v>
      </c>
      <c r="C23" s="186">
        <v>749.32</v>
      </c>
      <c r="D23" s="186"/>
      <c r="E23" s="53">
        <v>16</v>
      </c>
      <c r="F23" s="11">
        <v>16.440000000000001</v>
      </c>
      <c r="G23" s="11">
        <v>0.44</v>
      </c>
      <c r="H23" s="11">
        <v>16.440000000000001</v>
      </c>
      <c r="I23" s="11">
        <f t="shared" si="14"/>
        <v>0</v>
      </c>
      <c r="J23" s="21">
        <v>29.882999999999999</v>
      </c>
      <c r="K23" s="21">
        <v>29.177</v>
      </c>
      <c r="L23" s="44">
        <f t="shared" si="0"/>
        <v>-0.70599999999999952</v>
      </c>
      <c r="M23" s="21">
        <f>K23-K30</f>
        <v>0.94787500000000335</v>
      </c>
      <c r="N23" s="21">
        <f t="shared" si="1"/>
        <v>3.9880158009929001E-2</v>
      </c>
      <c r="O23" s="21">
        <f t="shared" si="2"/>
        <v>3.8937970426520044E-2</v>
      </c>
      <c r="P23" s="44">
        <f t="shared" si="15"/>
        <v>-9.4218758340895714E-4</v>
      </c>
      <c r="Q23" s="25">
        <f>O23-O30</f>
        <v>2.1070026721244708E-3</v>
      </c>
      <c r="R23" s="21">
        <v>31.384</v>
      </c>
      <c r="S23" s="21">
        <v>24.734000000000002</v>
      </c>
      <c r="T23" s="44">
        <f t="shared" si="3"/>
        <v>-6.6499999999999986</v>
      </c>
      <c r="U23" s="21">
        <f>S23-S30</f>
        <v>0.40683333333333138</v>
      </c>
      <c r="V23" s="21">
        <f t="shared" si="49"/>
        <v>4.1883307532162489E-2</v>
      </c>
      <c r="W23" s="21">
        <f t="shared" si="16"/>
        <v>3.3008594458976137E-2</v>
      </c>
      <c r="X23" s="44">
        <f t="shared" si="17"/>
        <v>-8.8747130731863522E-3</v>
      </c>
      <c r="Y23" s="25">
        <f>W23-W30</f>
        <v>1.1971951294661651E-3</v>
      </c>
      <c r="Z23" s="21">
        <v>25.527999999999999</v>
      </c>
      <c r="AA23" s="21">
        <v>22.471</v>
      </c>
      <c r="AB23" s="44">
        <f t="shared" si="4"/>
        <v>-3.0569999999999986</v>
      </c>
      <c r="AC23" s="21">
        <f>AA23-AA30</f>
        <v>1.4058333333333337</v>
      </c>
      <c r="AD23" s="21">
        <f t="shared" si="18"/>
        <v>3.4068221854481391E-2</v>
      </c>
      <c r="AE23" s="21">
        <f t="shared" si="19"/>
        <v>2.9988522927454225E-2</v>
      </c>
      <c r="AF23" s="44">
        <f t="shared" si="20"/>
        <v>-4.0796989270271665E-3</v>
      </c>
      <c r="AG23" s="25">
        <f>AE23-AE30</f>
        <v>2.5247315667632914E-3</v>
      </c>
      <c r="AH23" s="21">
        <v>17.509</v>
      </c>
      <c r="AI23" s="21">
        <v>18.297000000000001</v>
      </c>
      <c r="AJ23" s="45">
        <f t="shared" si="5"/>
        <v>0.78800000000000026</v>
      </c>
      <c r="AK23" s="21">
        <f>AI23-AI30</f>
        <v>1.5835416666666617</v>
      </c>
      <c r="AL23" s="21">
        <f t="shared" si="21"/>
        <v>2.3366518977205999E-2</v>
      </c>
      <c r="AM23" s="21">
        <f t="shared" si="22"/>
        <v>2.4418139112795601E-2</v>
      </c>
      <c r="AN23" s="45">
        <f t="shared" si="23"/>
        <v>1.0516201355896017E-3</v>
      </c>
      <c r="AO23" s="25">
        <f>AM23-AM30</f>
        <v>2.7604448422682004E-3</v>
      </c>
      <c r="AP23" s="21">
        <v>7.1360000000000001</v>
      </c>
      <c r="AQ23" s="21">
        <v>7.79</v>
      </c>
      <c r="AR23" s="45">
        <f t="shared" si="6"/>
        <v>0.65399999999999991</v>
      </c>
      <c r="AS23" s="21">
        <f>AQ23-AQ30</f>
        <v>0.35637499999999989</v>
      </c>
      <c r="AT23" s="21">
        <f t="shared" si="24"/>
        <v>9.5233011263545601E-3</v>
      </c>
      <c r="AU23" s="21">
        <f t="shared" si="25"/>
        <v>1.0396092457161159E-2</v>
      </c>
      <c r="AV23" s="45">
        <f t="shared" si="26"/>
        <v>8.7279133080659863E-4</v>
      </c>
      <c r="AW23" s="25">
        <f>AU23-AU30</f>
        <v>7.1597051715555256E-4</v>
      </c>
      <c r="AX23" s="21">
        <v>0</v>
      </c>
      <c r="AY23" s="21">
        <v>2.1019999999999999</v>
      </c>
      <c r="AZ23" s="45">
        <f t="shared" si="7"/>
        <v>2.1019999999999999</v>
      </c>
      <c r="BA23" s="21">
        <f>AY23-AY30</f>
        <v>6.4166666666669592E-3</v>
      </c>
      <c r="BB23" s="21">
        <f t="shared" si="27"/>
        <v>0</v>
      </c>
      <c r="BC23" s="21">
        <f t="shared" si="28"/>
        <v>2.8052100571184539E-3</v>
      </c>
      <c r="BD23" s="45">
        <f t="shared" si="29"/>
        <v>2.8052100571184539E-3</v>
      </c>
      <c r="BE23" s="25">
        <f>BC23-BC30</f>
        <v>1.2631365930429548E-4</v>
      </c>
      <c r="BF23" s="36">
        <v>18.574999999999999</v>
      </c>
      <c r="BG23" s="21">
        <v>6.665</v>
      </c>
      <c r="BH23" s="44">
        <f t="shared" si="8"/>
        <v>-11.91</v>
      </c>
      <c r="BI23" s="21">
        <f>BG23-BG30</f>
        <v>0.7285833333333338</v>
      </c>
      <c r="BJ23" s="21">
        <f t="shared" si="30"/>
        <v>2.4789142155554368E-2</v>
      </c>
      <c r="BK23" s="21">
        <f t="shared" si="31"/>
        <v>8.8947312229754969E-3</v>
      </c>
      <c r="BL23" s="44">
        <f t="shared" si="32"/>
        <v>-1.5894410932578873E-2</v>
      </c>
      <c r="BM23" s="25">
        <f>BK23-BK30</f>
        <v>1.3122024351829619E-3</v>
      </c>
      <c r="BN23" s="21">
        <v>8.9779999999999998</v>
      </c>
      <c r="BO23" s="21">
        <v>14.125</v>
      </c>
      <c r="BP23" s="45">
        <f t="shared" si="9"/>
        <v>5.1470000000000002</v>
      </c>
      <c r="BQ23" s="21">
        <f>BO23-BO30</f>
        <v>1.2520000000000024</v>
      </c>
      <c r="BR23" s="21">
        <f t="shared" si="33"/>
        <v>1.1981529920461217E-2</v>
      </c>
      <c r="BS23" s="21">
        <f t="shared" si="34"/>
        <v>1.8850424384775528E-2</v>
      </c>
      <c r="BT23" s="45">
        <f t="shared" si="35"/>
        <v>6.8688944643143113E-3</v>
      </c>
      <c r="BU23" s="25">
        <f>BS23-BS30</f>
        <v>2.2782642749000145E-3</v>
      </c>
      <c r="BV23" s="21">
        <v>21.547000000000001</v>
      </c>
      <c r="BW23" s="21">
        <v>21.965</v>
      </c>
      <c r="BX23" s="45">
        <f t="shared" si="10"/>
        <v>0.41799999999999926</v>
      </c>
      <c r="BY23" s="21">
        <f>BW23-BW30</f>
        <v>1.5745833333333366</v>
      </c>
      <c r="BZ23" s="21">
        <f t="shared" si="36"/>
        <v>2.8755404900443066E-2</v>
      </c>
      <c r="CA23" s="21">
        <f t="shared" si="37"/>
        <v>2.9313244007900495E-2</v>
      </c>
      <c r="CB23" s="45">
        <f t="shared" si="38"/>
        <v>5.5783910745742932E-4</v>
      </c>
      <c r="CC23" s="25">
        <f>CA23-CA30</f>
        <v>2.5090156016433322E-3</v>
      </c>
      <c r="CD23" s="21">
        <v>24.416</v>
      </c>
      <c r="CE23" s="21">
        <v>24.07</v>
      </c>
      <c r="CF23" s="44">
        <f t="shared" si="11"/>
        <v>-0.34600000000000009</v>
      </c>
      <c r="CG23" s="21">
        <f>CE23-CE30</f>
        <v>1.6984583333333383</v>
      </c>
      <c r="CH23" s="21">
        <f t="shared" si="39"/>
        <v>3.2584209683446323E-2</v>
      </c>
      <c r="CI23" s="21">
        <f t="shared" si="40"/>
        <v>3.2122457694976778E-2</v>
      </c>
      <c r="CJ23" s="44">
        <f t="shared" si="41"/>
        <v>-4.6175198846954563E-4</v>
      </c>
      <c r="CK23" s="25">
        <f>CI23-CI30</f>
        <v>2.7664792425002201E-3</v>
      </c>
      <c r="CL23" s="21">
        <f t="shared" si="42"/>
        <v>184.95599999999999</v>
      </c>
      <c r="CM23" s="49">
        <f t="shared" si="43"/>
        <v>15.412999999999998</v>
      </c>
      <c r="CN23" s="21">
        <f t="shared" si="44"/>
        <v>171.39600000000002</v>
      </c>
      <c r="CO23" s="51">
        <f t="shared" si="45"/>
        <v>14.283000000000001</v>
      </c>
      <c r="CP23" s="54">
        <f t="shared" si="12"/>
        <v>-13.559999999999974</v>
      </c>
      <c r="CQ23" s="21">
        <f>CP23-CN30</f>
        <v>-168.63004166666664</v>
      </c>
      <c r="CR23" s="21">
        <f t="shared" si="46"/>
        <v>0.24683179416003839</v>
      </c>
      <c r="CS23" s="21">
        <f t="shared" si="13"/>
        <v>0.22873538675065394</v>
      </c>
      <c r="CT23" s="21">
        <f t="shared" si="47"/>
        <v>-1.8096407409384452E-2</v>
      </c>
      <c r="CU23" s="21">
        <f>CS23-CT30</f>
        <v>0.20637373741124609</v>
      </c>
      <c r="CV23" s="79">
        <f t="shared" si="48"/>
        <v>48.321875353653979</v>
      </c>
      <c r="CW23" s="82">
        <v>18</v>
      </c>
    </row>
    <row r="24" spans="1:101" s="22" customFormat="1" ht="15" customHeight="1">
      <c r="A24" s="53">
        <v>20</v>
      </c>
      <c r="B24" s="10" t="s">
        <v>10</v>
      </c>
      <c r="C24" s="186">
        <v>478.53</v>
      </c>
      <c r="D24" s="186"/>
      <c r="E24" s="53">
        <v>24</v>
      </c>
      <c r="F24" s="11">
        <v>27.91</v>
      </c>
      <c r="G24" s="11">
        <v>1.01</v>
      </c>
      <c r="H24" s="11">
        <v>27.91</v>
      </c>
      <c r="I24" s="11">
        <f t="shared" si="14"/>
        <v>0</v>
      </c>
      <c r="J24" s="21">
        <v>13.884</v>
      </c>
      <c r="K24" s="21">
        <v>16.553999999999998</v>
      </c>
      <c r="L24" s="45">
        <f t="shared" si="0"/>
        <v>2.6699999999999982</v>
      </c>
      <c r="M24" s="21">
        <f>K24-K30</f>
        <v>-11.675124999999998</v>
      </c>
      <c r="N24" s="21">
        <f t="shared" si="1"/>
        <v>2.901385493072535E-2</v>
      </c>
      <c r="O24" s="21">
        <f t="shared" si="2"/>
        <v>3.4593442417403295E-2</v>
      </c>
      <c r="P24" s="45">
        <f t="shared" si="15"/>
        <v>5.5795874866779449E-3</v>
      </c>
      <c r="Q24" s="25">
        <f>O24-O30</f>
        <v>-2.2375253369922785E-3</v>
      </c>
      <c r="R24" s="36">
        <v>11.593999999999999</v>
      </c>
      <c r="S24" s="21">
        <v>14.25</v>
      </c>
      <c r="T24" s="45">
        <f t="shared" si="3"/>
        <v>2.6560000000000006</v>
      </c>
      <c r="U24" s="21">
        <f>S24-S30</f>
        <v>-10.07716666666667</v>
      </c>
      <c r="V24" s="21">
        <f t="shared" si="49"/>
        <v>2.422836603765699E-2</v>
      </c>
      <c r="W24" s="21">
        <f t="shared" si="16"/>
        <v>2.9778697260359855E-2</v>
      </c>
      <c r="X24" s="45">
        <f t="shared" si="17"/>
        <v>5.5503312227028652E-3</v>
      </c>
      <c r="Y24" s="25">
        <f>W24-W30</f>
        <v>-2.032702069150117E-3</v>
      </c>
      <c r="Z24" s="21">
        <v>11.048999999999999</v>
      </c>
      <c r="AA24" s="21">
        <v>12.78</v>
      </c>
      <c r="AB24" s="45">
        <f t="shared" si="4"/>
        <v>1.7309999999999999</v>
      </c>
      <c r="AC24" s="21">
        <f>AA24-AA30</f>
        <v>-8.285166666666667</v>
      </c>
      <c r="AD24" s="21">
        <f t="shared" si="18"/>
        <v>2.3089461475769544E-2</v>
      </c>
      <c r="AE24" s="21">
        <f t="shared" si="19"/>
        <v>2.6706789542975361E-2</v>
      </c>
      <c r="AF24" s="45">
        <f t="shared" si="20"/>
        <v>3.6173280672058168E-3</v>
      </c>
      <c r="AG24" s="25">
        <f>AE24-AE30</f>
        <v>-7.5700181771557254E-4</v>
      </c>
      <c r="AH24" s="21">
        <v>10.805</v>
      </c>
      <c r="AI24" s="21">
        <v>10.72</v>
      </c>
      <c r="AJ24" s="44">
        <f t="shared" si="5"/>
        <v>-8.4999999999999076E-2</v>
      </c>
      <c r="AK24" s="21">
        <f>AI24-AI30</f>
        <v>-5.9934583333333382</v>
      </c>
      <c r="AL24" s="21">
        <f t="shared" si="21"/>
        <v>2.2579566589346543E-2</v>
      </c>
      <c r="AM24" s="21">
        <f t="shared" si="22"/>
        <v>2.2401939272354923E-2</v>
      </c>
      <c r="AN24" s="44">
        <f t="shared" si="23"/>
        <v>-1.776273169916201E-4</v>
      </c>
      <c r="AO24" s="25">
        <f>AM24-AM30</f>
        <v>7.4424500182752179E-4</v>
      </c>
      <c r="AP24" s="21">
        <v>3.774</v>
      </c>
      <c r="AQ24" s="21">
        <v>3.9</v>
      </c>
      <c r="AR24" s="45">
        <f t="shared" si="6"/>
        <v>0.12599999999999989</v>
      </c>
      <c r="AS24" s="21">
        <f>AQ24-AQ30</f>
        <v>-3.5336250000000002</v>
      </c>
      <c r="AT24" s="21">
        <f t="shared" si="24"/>
        <v>7.8866528744279355E-3</v>
      </c>
      <c r="AU24" s="21">
        <f t="shared" si="25"/>
        <v>8.1499592502037501E-3</v>
      </c>
      <c r="AV24" s="45">
        <f t="shared" si="26"/>
        <v>2.6330637577581459E-4</v>
      </c>
      <c r="AW24" s="25">
        <f>AU24-AU30</f>
        <v>-1.5301626898018561E-3</v>
      </c>
      <c r="AX24" s="21">
        <v>0</v>
      </c>
      <c r="AY24" s="21">
        <v>1.25</v>
      </c>
      <c r="AZ24" s="45">
        <f t="shared" si="7"/>
        <v>1.25</v>
      </c>
      <c r="BA24" s="21">
        <f>AY24-AY30</f>
        <v>-0.84558333333333291</v>
      </c>
      <c r="BB24" s="21">
        <f t="shared" si="27"/>
        <v>0</v>
      </c>
      <c r="BC24" s="21">
        <f t="shared" si="28"/>
        <v>2.6121664263473554E-3</v>
      </c>
      <c r="BD24" s="45">
        <f t="shared" si="29"/>
        <v>2.6121664263473554E-3</v>
      </c>
      <c r="BE24" s="25">
        <f>BC24-BC30</f>
        <v>-6.6729971466803015E-5</v>
      </c>
      <c r="BF24" s="21">
        <v>4.0999999999999996</v>
      </c>
      <c r="BG24" s="21">
        <v>4.18</v>
      </c>
      <c r="BH24" s="45">
        <f t="shared" si="8"/>
        <v>8.0000000000000071E-2</v>
      </c>
      <c r="BI24" s="21">
        <f>BG24-BG30</f>
        <v>-1.7564166666666665</v>
      </c>
      <c r="BJ24" s="21">
        <f t="shared" si="30"/>
        <v>8.5679058784193258E-3</v>
      </c>
      <c r="BK24" s="21">
        <f t="shared" si="31"/>
        <v>8.7350845297055561E-3</v>
      </c>
      <c r="BL24" s="45">
        <f t="shared" si="32"/>
        <v>1.6717865128623027E-4</v>
      </c>
      <c r="BM24" s="25">
        <f>BK24-BK30</f>
        <v>1.152555741913021E-3</v>
      </c>
      <c r="BN24" s="21">
        <v>8.5299999999999994</v>
      </c>
      <c r="BO24" s="21">
        <v>8.4700000000000006</v>
      </c>
      <c r="BP24" s="44">
        <f t="shared" si="9"/>
        <v>-5.9999999999998721E-2</v>
      </c>
      <c r="BQ24" s="21">
        <f>BO24-BO30</f>
        <v>-4.4029999999999969</v>
      </c>
      <c r="BR24" s="21">
        <f t="shared" si="33"/>
        <v>1.7825423693394352E-2</v>
      </c>
      <c r="BS24" s="21">
        <f t="shared" si="34"/>
        <v>1.7700039704929681E-2</v>
      </c>
      <c r="BT24" s="44">
        <f t="shared" si="35"/>
        <v>-1.2538398846467097E-4</v>
      </c>
      <c r="BU24" s="25">
        <f>BS24-BS30</f>
        <v>1.1278795950541674E-3</v>
      </c>
      <c r="BV24" s="21">
        <v>12.62</v>
      </c>
      <c r="BW24" s="21">
        <v>12.638</v>
      </c>
      <c r="BX24" s="45">
        <f t="shared" si="10"/>
        <v>1.8000000000000682E-2</v>
      </c>
      <c r="BY24" s="21">
        <f>BW24-BW30</f>
        <v>-7.7524166666666634</v>
      </c>
      <c r="BZ24" s="21">
        <f t="shared" si="36"/>
        <v>2.63724322404029E-2</v>
      </c>
      <c r="CA24" s="21">
        <f t="shared" si="37"/>
        <v>2.6410047436942304E-2</v>
      </c>
      <c r="CB24" s="45">
        <f t="shared" si="38"/>
        <v>3.7615196539404067E-5</v>
      </c>
      <c r="CC24" s="25">
        <f>CA24-CA30</f>
        <v>-3.9418096931485846E-4</v>
      </c>
      <c r="CD24" s="21">
        <v>14.35</v>
      </c>
      <c r="CE24" s="21">
        <v>13.702999999999999</v>
      </c>
      <c r="CF24" s="44">
        <f t="shared" si="11"/>
        <v>-0.64700000000000024</v>
      </c>
      <c r="CG24" s="21">
        <f>CE24-CE30</f>
        <v>-8.6685416666666626</v>
      </c>
      <c r="CH24" s="21">
        <f t="shared" si="39"/>
        <v>2.9987670574467641E-2</v>
      </c>
      <c r="CI24" s="21">
        <f t="shared" si="40"/>
        <v>2.863561323219025E-2</v>
      </c>
      <c r="CJ24" s="44">
        <f t="shared" si="41"/>
        <v>-1.3520573422773907E-3</v>
      </c>
      <c r="CK24" s="25">
        <f>CI24-CI30</f>
        <v>-7.2036522028630715E-4</v>
      </c>
      <c r="CL24" s="21">
        <f t="shared" si="42"/>
        <v>90.706000000000003</v>
      </c>
      <c r="CM24" s="49">
        <f t="shared" si="43"/>
        <v>7.5588333333333333</v>
      </c>
      <c r="CN24" s="21">
        <f t="shared" si="44"/>
        <v>98.445000000000007</v>
      </c>
      <c r="CO24" s="51">
        <f t="shared" si="45"/>
        <v>8.2037500000000012</v>
      </c>
      <c r="CP24" s="54">
        <f t="shared" si="12"/>
        <v>7.7390000000000043</v>
      </c>
      <c r="CQ24" s="21">
        <f>CP24-CN30</f>
        <v>-147.33104166666666</v>
      </c>
      <c r="CR24" s="21">
        <f t="shared" si="46"/>
        <v>0.1895513342946106</v>
      </c>
      <c r="CS24" s="21">
        <f t="shared" si="13"/>
        <v>0.20572377907341236</v>
      </c>
      <c r="CT24" s="21">
        <f t="shared" si="47"/>
        <v>1.6172444778801753E-2</v>
      </c>
      <c r="CU24" s="21">
        <f>CS24-CT30</f>
        <v>0.18336212973400451</v>
      </c>
      <c r="CV24" s="79">
        <f t="shared" si="48"/>
        <v>43.460519821118851</v>
      </c>
      <c r="CW24" s="82">
        <v>12</v>
      </c>
    </row>
    <row r="25" spans="1:101" s="22" customFormat="1" ht="18" customHeight="1">
      <c r="A25" s="53">
        <v>21</v>
      </c>
      <c r="B25" s="10" t="s">
        <v>52</v>
      </c>
      <c r="C25" s="186">
        <v>880.24</v>
      </c>
      <c r="D25" s="186"/>
      <c r="E25" s="53">
        <v>24</v>
      </c>
      <c r="F25" s="11">
        <v>27.52</v>
      </c>
      <c r="G25" s="11">
        <v>0.62</v>
      </c>
      <c r="H25" s="11">
        <v>27.52</v>
      </c>
      <c r="I25" s="11">
        <f t="shared" si="14"/>
        <v>0</v>
      </c>
      <c r="J25" s="21">
        <v>30.62</v>
      </c>
      <c r="K25" s="21">
        <v>31.87</v>
      </c>
      <c r="L25" s="45">
        <f t="shared" si="0"/>
        <v>1.25</v>
      </c>
      <c r="M25" s="21">
        <f>K25-K30</f>
        <v>3.6408750000000047</v>
      </c>
      <c r="N25" s="21">
        <f t="shared" si="1"/>
        <v>3.4785967463419068E-2</v>
      </c>
      <c r="O25" s="21">
        <f t="shared" si="2"/>
        <v>3.6206034717804238E-2</v>
      </c>
      <c r="P25" s="45">
        <f t="shared" si="15"/>
        <v>1.4200672543851697E-3</v>
      </c>
      <c r="Q25" s="25">
        <f>O25-O30</f>
        <v>-6.2493303659133526E-4</v>
      </c>
      <c r="R25" s="21">
        <v>28.28</v>
      </c>
      <c r="S25" s="21">
        <v>28.44</v>
      </c>
      <c r="T25" s="45">
        <f t="shared" si="3"/>
        <v>0.16000000000000014</v>
      </c>
      <c r="U25" s="21">
        <f>S25-S30</f>
        <v>4.1128333333333309</v>
      </c>
      <c r="V25" s="21">
        <f t="shared" si="49"/>
        <v>3.2127601563210033E-2</v>
      </c>
      <c r="W25" s="21">
        <f t="shared" si="16"/>
        <v>3.2309370171771337E-2</v>
      </c>
      <c r="X25" s="45">
        <f t="shared" si="17"/>
        <v>1.8176860856130433E-4</v>
      </c>
      <c r="Y25" s="25">
        <f>W25-W30</f>
        <v>4.9797084226136518E-4</v>
      </c>
      <c r="Z25" s="21">
        <v>25.26</v>
      </c>
      <c r="AA25" s="21">
        <v>23.49</v>
      </c>
      <c r="AB25" s="44">
        <f t="shared" si="4"/>
        <v>-1.7700000000000031</v>
      </c>
      <c r="AC25" s="21">
        <f>AA25-AA30</f>
        <v>2.4248333333333321</v>
      </c>
      <c r="AD25" s="21">
        <f t="shared" si="18"/>
        <v>2.869671907661547E-2</v>
      </c>
      <c r="AE25" s="21">
        <f t="shared" si="19"/>
        <v>2.668590384440607E-2</v>
      </c>
      <c r="AF25" s="44">
        <f t="shared" si="20"/>
        <v>-2.0108152322094001E-3</v>
      </c>
      <c r="AG25" s="25">
        <f>AE25-AE30</f>
        <v>-7.7788751628486349E-4</v>
      </c>
      <c r="AH25" s="21">
        <v>22.06</v>
      </c>
      <c r="AI25" s="21">
        <v>21.05</v>
      </c>
      <c r="AJ25" s="44">
        <f t="shared" si="5"/>
        <v>-1.009999999999998</v>
      </c>
      <c r="AK25" s="21">
        <f>AI25-AI30</f>
        <v>4.3365416666666619</v>
      </c>
      <c r="AL25" s="21">
        <f t="shared" si="21"/>
        <v>2.5061346905389439E-2</v>
      </c>
      <c r="AM25" s="21">
        <f t="shared" si="22"/>
        <v>2.3913932563846226E-2</v>
      </c>
      <c r="AN25" s="44">
        <f t="shared" si="23"/>
        <v>-1.1474143415432132E-3</v>
      </c>
      <c r="AO25" s="25">
        <f>AM25-AM30</f>
        <v>2.2562382933188248E-3</v>
      </c>
      <c r="AP25" s="21">
        <v>7.47</v>
      </c>
      <c r="AQ25" s="21">
        <v>7.91</v>
      </c>
      <c r="AR25" s="45">
        <f t="shared" si="6"/>
        <v>0.44000000000000039</v>
      </c>
      <c r="AS25" s="21">
        <f>AQ25-AQ30</f>
        <v>0.47637499999999999</v>
      </c>
      <c r="AT25" s="21">
        <f t="shared" si="24"/>
        <v>8.4863219122057621E-3</v>
      </c>
      <c r="AU25" s="21">
        <f t="shared" si="25"/>
        <v>8.9861855857493404E-3</v>
      </c>
      <c r="AV25" s="45">
        <f t="shared" si="26"/>
        <v>4.9986367354357825E-4</v>
      </c>
      <c r="AW25" s="25">
        <f>AU25-AU30</f>
        <v>-6.9393635425626585E-4</v>
      </c>
      <c r="AX25" s="21">
        <v>0</v>
      </c>
      <c r="AY25" s="21">
        <v>2.5099999999999998</v>
      </c>
      <c r="AZ25" s="45">
        <f t="shared" si="7"/>
        <v>2.5099999999999998</v>
      </c>
      <c r="BA25" s="21">
        <f>AY25-AY30</f>
        <v>0.41441666666666688</v>
      </c>
      <c r="BB25" s="21">
        <f t="shared" si="27"/>
        <v>0</v>
      </c>
      <c r="BC25" s="21">
        <f t="shared" si="28"/>
        <v>2.8514950468054166E-3</v>
      </c>
      <c r="BD25" s="45">
        <f t="shared" si="29"/>
        <v>2.8514950468054166E-3</v>
      </c>
      <c r="BE25" s="25">
        <f>BC25-BC30</f>
        <v>1.7259864899125824E-4</v>
      </c>
      <c r="BF25" s="21">
        <v>10.26</v>
      </c>
      <c r="BG25" s="23">
        <v>16.103999999999999</v>
      </c>
      <c r="BH25" s="45">
        <f t="shared" si="8"/>
        <v>5.8439999999999994</v>
      </c>
      <c r="BI25" s="21">
        <f>BG25-BG30</f>
        <v>10.167583333333333</v>
      </c>
      <c r="BJ25" s="21">
        <f t="shared" si="30"/>
        <v>1.1655912023993456E-2</v>
      </c>
      <c r="BK25" s="21">
        <f t="shared" si="31"/>
        <v>1.8295010451694991E-2</v>
      </c>
      <c r="BL25" s="45">
        <f t="shared" si="32"/>
        <v>6.6390984277015352E-3</v>
      </c>
      <c r="BM25" s="25">
        <f>BK25-BK30</f>
        <v>1.0712481663902457E-2</v>
      </c>
      <c r="BN25" s="21">
        <v>20.89</v>
      </c>
      <c r="BO25" s="21">
        <v>16.722000000000001</v>
      </c>
      <c r="BP25" s="44">
        <f t="shared" si="9"/>
        <v>-4.1679999999999993</v>
      </c>
      <c r="BQ25" s="21">
        <f>BO25-BO30</f>
        <v>3.8490000000000038</v>
      </c>
      <c r="BR25" s="21">
        <f t="shared" si="33"/>
        <v>2.3732163955284921E-2</v>
      </c>
      <c r="BS25" s="21">
        <f t="shared" si="34"/>
        <v>1.8997091702263019E-2</v>
      </c>
      <c r="BT25" s="44">
        <f t="shared" si="35"/>
        <v>-4.7350722530219019E-3</v>
      </c>
      <c r="BU25" s="25">
        <f>BS25-BS30</f>
        <v>2.4249315923875053E-3</v>
      </c>
      <c r="BV25" s="21">
        <v>23.28</v>
      </c>
      <c r="BW25" s="21">
        <v>24.51</v>
      </c>
      <c r="BX25" s="45">
        <f t="shared" si="10"/>
        <v>1.2300000000000004</v>
      </c>
      <c r="BY25" s="21">
        <f>BW25-BW30</f>
        <v>4.1195833333333383</v>
      </c>
      <c r="BZ25" s="21">
        <f t="shared" si="36"/>
        <v>2.6447332545669364E-2</v>
      </c>
      <c r="CA25" s="21">
        <f t="shared" si="37"/>
        <v>2.784467872398437E-2</v>
      </c>
      <c r="CB25" s="45">
        <f t="shared" si="38"/>
        <v>1.3973461783150058E-3</v>
      </c>
      <c r="CC25" s="25">
        <f>CA25-CA30</f>
        <v>1.0404503177272074E-3</v>
      </c>
      <c r="CD25" s="21">
        <v>26.65</v>
      </c>
      <c r="CE25" s="21">
        <v>24.4</v>
      </c>
      <c r="CF25" s="44">
        <f t="shared" si="11"/>
        <v>-2.25</v>
      </c>
      <c r="CG25" s="21">
        <f>CE25-CE30</f>
        <v>2.0284583333333366</v>
      </c>
      <c r="CH25" s="21">
        <f t="shared" si="39"/>
        <v>3.0275833863491773E-2</v>
      </c>
      <c r="CI25" s="21">
        <f t="shared" si="40"/>
        <v>2.771971280559847E-2</v>
      </c>
      <c r="CJ25" s="44">
        <f t="shared" si="41"/>
        <v>-2.5561210578933027E-3</v>
      </c>
      <c r="CK25" s="25">
        <f>CI25-CI30</f>
        <v>-1.6362656468780871E-3</v>
      </c>
      <c r="CL25" s="21">
        <f t="shared" si="42"/>
        <v>194.77000000000004</v>
      </c>
      <c r="CM25" s="49">
        <f t="shared" si="43"/>
        <v>16.230833333333337</v>
      </c>
      <c r="CN25" s="21">
        <f t="shared" si="44"/>
        <v>197.006</v>
      </c>
      <c r="CO25" s="51">
        <f t="shared" si="45"/>
        <v>16.417166666666667</v>
      </c>
      <c r="CP25" s="54">
        <f t="shared" si="12"/>
        <v>2.2359999999999616</v>
      </c>
      <c r="CQ25" s="21">
        <f>CP25-CN30</f>
        <v>-152.83404166666671</v>
      </c>
      <c r="CR25" s="21">
        <f t="shared" si="46"/>
        <v>0.22126919930927932</v>
      </c>
      <c r="CS25" s="21">
        <f t="shared" si="13"/>
        <v>0.22380941561392348</v>
      </c>
      <c r="CT25" s="21">
        <f t="shared" si="47"/>
        <v>2.540216304644155E-3</v>
      </c>
      <c r="CU25" s="21">
        <f>CS25-CT30</f>
        <v>0.20144776627451563</v>
      </c>
      <c r="CV25" s="79">
        <f t="shared" si="48"/>
        <v>47.281231111212094</v>
      </c>
      <c r="CW25" s="82">
        <v>16</v>
      </c>
    </row>
    <row r="26" spans="1:101" s="22" customFormat="1" ht="18" customHeight="1">
      <c r="A26" s="53">
        <v>22</v>
      </c>
      <c r="B26" s="10" t="s">
        <v>15</v>
      </c>
      <c r="C26" s="186">
        <v>602.20000000000005</v>
      </c>
      <c r="D26" s="186"/>
      <c r="E26" s="53">
        <v>21</v>
      </c>
      <c r="F26" s="11">
        <v>27.74</v>
      </c>
      <c r="G26" s="11">
        <v>0.84</v>
      </c>
      <c r="H26" s="11">
        <v>25.84</v>
      </c>
      <c r="I26" s="11">
        <f t="shared" si="14"/>
        <v>-1.8999999999999986</v>
      </c>
      <c r="J26" s="24">
        <v>23.466000000000001</v>
      </c>
      <c r="K26" s="33">
        <v>23.466000000000001</v>
      </c>
      <c r="L26" s="33">
        <f t="shared" si="0"/>
        <v>0</v>
      </c>
      <c r="M26" s="33">
        <f>K26-K30</f>
        <v>-4.7631249999999952</v>
      </c>
      <c r="N26" s="21">
        <f t="shared" si="1"/>
        <v>3.896712055795417E-2</v>
      </c>
      <c r="O26" s="21">
        <f t="shared" si="2"/>
        <v>3.896712055795417E-2</v>
      </c>
      <c r="P26" s="21">
        <f t="shared" si="15"/>
        <v>0</v>
      </c>
      <c r="Q26" s="47">
        <f>O26-O30</f>
        <v>2.1361528035585969E-3</v>
      </c>
      <c r="R26" s="33">
        <v>20.349</v>
      </c>
      <c r="S26" s="33">
        <v>20.349</v>
      </c>
      <c r="T26" s="33">
        <f t="shared" si="3"/>
        <v>0</v>
      </c>
      <c r="U26" s="33">
        <f>S26-S30</f>
        <v>-3.9781666666666702</v>
      </c>
      <c r="V26" s="21">
        <f t="shared" si="49"/>
        <v>3.379109930255729E-2</v>
      </c>
      <c r="W26" s="21">
        <f t="shared" si="16"/>
        <v>3.379109930255729E-2</v>
      </c>
      <c r="X26" s="21">
        <f t="shared" si="17"/>
        <v>0</v>
      </c>
      <c r="Y26" s="47">
        <f>W26-W30</f>
        <v>1.9796999730473178E-3</v>
      </c>
      <c r="Z26" s="33">
        <v>17.366</v>
      </c>
      <c r="AA26" s="33">
        <v>17.366</v>
      </c>
      <c r="AB26" s="33">
        <f t="shared" si="4"/>
        <v>0</v>
      </c>
      <c r="AC26" s="33">
        <f>AA26-AA30</f>
        <v>-3.6991666666666667</v>
      </c>
      <c r="AD26" s="21">
        <f t="shared" si="18"/>
        <v>2.8837595483228159E-2</v>
      </c>
      <c r="AE26" s="21">
        <f t="shared" si="19"/>
        <v>2.8837595483228159E-2</v>
      </c>
      <c r="AF26" s="21">
        <f t="shared" si="20"/>
        <v>0</v>
      </c>
      <c r="AG26" s="47">
        <f>AE26-AE30</f>
        <v>1.3738041225372262E-3</v>
      </c>
      <c r="AH26" s="33">
        <v>16.154</v>
      </c>
      <c r="AI26" s="33">
        <v>16.154</v>
      </c>
      <c r="AJ26" s="33">
        <f t="shared" si="5"/>
        <v>0</v>
      </c>
      <c r="AK26" s="33">
        <f>AI26-AI30</f>
        <v>-0.55945833333333894</v>
      </c>
      <c r="AL26" s="21">
        <f t="shared" si="21"/>
        <v>2.682497509133178E-2</v>
      </c>
      <c r="AM26" s="21">
        <f t="shared" si="22"/>
        <v>2.682497509133178E-2</v>
      </c>
      <c r="AN26" s="21">
        <f t="shared" si="23"/>
        <v>0</v>
      </c>
      <c r="AO26" s="47">
        <f>AM26-AM30</f>
        <v>5.1672808208043791E-3</v>
      </c>
      <c r="AP26" s="33">
        <v>6.4189999999999996</v>
      </c>
      <c r="AQ26" s="33">
        <v>6.4189999999999996</v>
      </c>
      <c r="AR26" s="33">
        <f t="shared" si="6"/>
        <v>0</v>
      </c>
      <c r="AS26" s="33">
        <f>AQ26-AQ30</f>
        <v>-1.0146250000000006</v>
      </c>
      <c r="AT26" s="21">
        <f t="shared" si="24"/>
        <v>1.065924941879774E-2</v>
      </c>
      <c r="AU26" s="21">
        <f t="shared" si="25"/>
        <v>1.065924941879774E-2</v>
      </c>
      <c r="AV26" s="21">
        <f t="shared" si="26"/>
        <v>0</v>
      </c>
      <c r="AW26" s="47">
        <f>AU26-AU30</f>
        <v>9.7912747879213419E-4</v>
      </c>
      <c r="AX26" s="33">
        <v>0</v>
      </c>
      <c r="AY26" s="33">
        <v>0</v>
      </c>
      <c r="AZ26" s="33">
        <f t="shared" si="7"/>
        <v>0</v>
      </c>
      <c r="BA26" s="21">
        <f>AY26-AY30</f>
        <v>-2.0955833333333329</v>
      </c>
      <c r="BB26" s="21">
        <f t="shared" si="27"/>
        <v>0</v>
      </c>
      <c r="BC26" s="21">
        <f t="shared" si="28"/>
        <v>0</v>
      </c>
      <c r="BD26" s="21">
        <f t="shared" si="29"/>
        <v>0</v>
      </c>
      <c r="BE26" s="47">
        <f>BC26-BC30</f>
        <v>-2.6788963978141584E-3</v>
      </c>
      <c r="BF26" s="33">
        <v>1.1279999999999999</v>
      </c>
      <c r="BG26" s="33">
        <v>5.6260000000000003</v>
      </c>
      <c r="BH26" s="45">
        <f t="shared" si="8"/>
        <v>4.4980000000000002</v>
      </c>
      <c r="BI26" s="33">
        <f>BG26-BG30</f>
        <v>-0.3104166666666659</v>
      </c>
      <c r="BJ26" s="21">
        <f t="shared" si="30"/>
        <v>1.8731318498837592E-3</v>
      </c>
      <c r="BK26" s="21">
        <f t="shared" si="31"/>
        <v>9.3424111590833612E-3</v>
      </c>
      <c r="BL26" s="45">
        <f t="shared" si="32"/>
        <v>7.4692793091996022E-3</v>
      </c>
      <c r="BM26" s="47">
        <f>BK26-BK30</f>
        <v>1.7598823712908261E-3</v>
      </c>
      <c r="BN26" s="33">
        <v>9.8469999999999995</v>
      </c>
      <c r="BO26" s="33">
        <v>10.875</v>
      </c>
      <c r="BP26" s="45">
        <f t="shared" si="9"/>
        <v>1.0280000000000005</v>
      </c>
      <c r="BQ26" s="33">
        <f>BO26-BO30</f>
        <v>-1.9979999999999976</v>
      </c>
      <c r="BR26" s="21">
        <f t="shared" si="33"/>
        <v>1.6351710395217534E-2</v>
      </c>
      <c r="BS26" s="21">
        <f t="shared" si="34"/>
        <v>1.8058784456991033E-2</v>
      </c>
      <c r="BT26" s="45">
        <f t="shared" si="35"/>
        <v>1.7070740617734989E-3</v>
      </c>
      <c r="BU26" s="47">
        <f>BS26-BS30</f>
        <v>1.4866243471155192E-3</v>
      </c>
      <c r="BV26" s="33">
        <v>16.204999999999998</v>
      </c>
      <c r="BW26" s="33">
        <v>17.922999999999998</v>
      </c>
      <c r="BX26" s="45">
        <f t="shared" si="10"/>
        <v>1.718</v>
      </c>
      <c r="BY26" s="33">
        <f>BW26-BW30</f>
        <v>-2.467416666666665</v>
      </c>
      <c r="BZ26" s="21">
        <f t="shared" si="36"/>
        <v>2.6909664563268012E-2</v>
      </c>
      <c r="CA26" s="21">
        <f t="shared" si="37"/>
        <v>2.9762537363002321E-2</v>
      </c>
      <c r="CB26" s="45">
        <f t="shared" si="38"/>
        <v>2.8528727997343094E-3</v>
      </c>
      <c r="CC26" s="47">
        <f>CA26-CA30</f>
        <v>2.9583089567451586E-3</v>
      </c>
      <c r="CD26" s="33">
        <v>20.972000000000001</v>
      </c>
      <c r="CE26" s="33">
        <v>19.741</v>
      </c>
      <c r="CF26" s="44">
        <f t="shared" si="11"/>
        <v>-1.2310000000000016</v>
      </c>
      <c r="CG26" s="33">
        <f>CE26-CE30</f>
        <v>-2.6305416666666623</v>
      </c>
      <c r="CH26" s="21">
        <f t="shared" si="39"/>
        <v>3.4825639322484225E-2</v>
      </c>
      <c r="CI26" s="21">
        <f t="shared" si="40"/>
        <v>3.2781467950846889E-2</v>
      </c>
      <c r="CJ26" s="44">
        <f t="shared" si="41"/>
        <v>-2.0441713716373364E-3</v>
      </c>
      <c r="CK26" s="25">
        <f>CI26-CI30</f>
        <v>3.4254894983703314E-3</v>
      </c>
      <c r="CL26" s="33">
        <f>BF26+BN26+BV26+CD26</f>
        <v>48.152000000000001</v>
      </c>
      <c r="CM26" s="33">
        <f>CL26/4</f>
        <v>12.038</v>
      </c>
      <c r="CN26" s="21">
        <f t="shared" si="44"/>
        <v>137.91899999999998</v>
      </c>
      <c r="CO26" s="33">
        <f t="shared" si="45"/>
        <v>11.493249999999998</v>
      </c>
      <c r="CP26" s="78"/>
      <c r="CQ26" s="33"/>
      <c r="CR26" s="33">
        <f t="shared" si="46"/>
        <v>7.9960146130853532E-2</v>
      </c>
      <c r="CS26" s="33">
        <f t="shared" si="13"/>
        <v>0.22902524078379272</v>
      </c>
      <c r="CT26" s="33">
        <f t="shared" si="47"/>
        <v>0.14906509465293918</v>
      </c>
      <c r="CU26" s="33">
        <f>CS26-CT30</f>
        <v>0.20666359144438487</v>
      </c>
      <c r="CV26" s="79">
        <f t="shared" si="48"/>
        <v>48.383108950514767</v>
      </c>
      <c r="CW26" s="82">
        <v>19</v>
      </c>
    </row>
    <row r="27" spans="1:101" s="22" customFormat="1" ht="17.25" customHeight="1">
      <c r="A27" s="53">
        <v>23</v>
      </c>
      <c r="B27" s="10" t="s">
        <v>23</v>
      </c>
      <c r="C27" s="186">
        <v>1519.4</v>
      </c>
      <c r="D27" s="186"/>
      <c r="E27" s="53">
        <v>24</v>
      </c>
      <c r="F27" s="11">
        <v>29.89</v>
      </c>
      <c r="G27" s="11">
        <v>2.99</v>
      </c>
      <c r="H27" s="11"/>
      <c r="I27" s="11">
        <f t="shared" si="14"/>
        <v>-29.89</v>
      </c>
      <c r="J27" s="21">
        <v>64.19</v>
      </c>
      <c r="K27" s="21">
        <v>65.010000000000005</v>
      </c>
      <c r="L27" s="45">
        <f t="shared" si="0"/>
        <v>0.82000000000000739</v>
      </c>
      <c r="M27" s="21">
        <f>K27-K30</f>
        <v>36.780875000000009</v>
      </c>
      <c r="N27" s="21">
        <f t="shared" si="1"/>
        <v>4.2246939581413713E-2</v>
      </c>
      <c r="O27" s="21">
        <f t="shared" si="2"/>
        <v>4.2786626299855204E-2</v>
      </c>
      <c r="P27" s="45">
        <f t="shared" si="15"/>
        <v>5.3968671844149135E-4</v>
      </c>
      <c r="Q27" s="25">
        <f>O27-O30</f>
        <v>5.9556585454596314E-3</v>
      </c>
      <c r="R27" s="21">
        <v>64.209999999999994</v>
      </c>
      <c r="S27" s="21">
        <v>58.51</v>
      </c>
      <c r="T27" s="44">
        <f t="shared" si="3"/>
        <v>-5.6999999999999957</v>
      </c>
      <c r="U27" s="21">
        <f>S27-S30</f>
        <v>34.182833333333328</v>
      </c>
      <c r="V27" s="21">
        <f t="shared" si="49"/>
        <v>4.2260102672107405E-2</v>
      </c>
      <c r="W27" s="21">
        <f t="shared" si="16"/>
        <v>3.8508621824404364E-2</v>
      </c>
      <c r="X27" s="44">
        <f t="shared" si="17"/>
        <v>-3.7514808477030412E-3</v>
      </c>
      <c r="Y27" s="25">
        <f>W27-W30</f>
        <v>6.697222494894392E-3</v>
      </c>
      <c r="Z27" s="21">
        <v>56.84</v>
      </c>
      <c r="AA27" s="21">
        <v>49.15</v>
      </c>
      <c r="AB27" s="44">
        <f t="shared" si="4"/>
        <v>-7.6900000000000048</v>
      </c>
      <c r="AC27" s="21">
        <f>AA27-AA30</f>
        <v>28.084833333333332</v>
      </c>
      <c r="AD27" s="21">
        <f t="shared" si="18"/>
        <v>3.7409503751480847E-2</v>
      </c>
      <c r="AE27" s="21">
        <f t="shared" si="19"/>
        <v>3.2348295379755164E-2</v>
      </c>
      <c r="AF27" s="44">
        <f t="shared" si="20"/>
        <v>-5.0612083717256826E-3</v>
      </c>
      <c r="AG27" s="25">
        <f>AE27-AE30</f>
        <v>4.8845040190642307E-3</v>
      </c>
      <c r="AH27" s="21">
        <v>36.25</v>
      </c>
      <c r="AI27" s="21">
        <v>36.74</v>
      </c>
      <c r="AJ27" s="45">
        <f t="shared" si="5"/>
        <v>0.49000000000000199</v>
      </c>
      <c r="AK27" s="21">
        <f>AI27-AI30</f>
        <v>20.026541666666663</v>
      </c>
      <c r="AL27" s="21">
        <f t="shared" si="21"/>
        <v>2.3858101882321969E-2</v>
      </c>
      <c r="AM27" s="21">
        <f t="shared" si="22"/>
        <v>2.4180597604317493E-2</v>
      </c>
      <c r="AN27" s="45">
        <f t="shared" si="23"/>
        <v>3.224957219955249E-4</v>
      </c>
      <c r="AO27" s="25">
        <f>AM27-AM30</f>
        <v>2.5229033337900927E-3</v>
      </c>
      <c r="AP27" s="21">
        <v>15.5</v>
      </c>
      <c r="AQ27" s="21">
        <v>16.55</v>
      </c>
      <c r="AR27" s="45">
        <f t="shared" si="6"/>
        <v>1.0500000000000007</v>
      </c>
      <c r="AS27" s="21">
        <f>AQ27-AQ30</f>
        <v>9.1163750000000014</v>
      </c>
      <c r="AT27" s="21">
        <f t="shared" si="24"/>
        <v>1.020139528761353E-2</v>
      </c>
      <c r="AU27" s="21">
        <f t="shared" si="25"/>
        <v>1.0892457549032513E-2</v>
      </c>
      <c r="AV27" s="45">
        <f t="shared" si="26"/>
        <v>6.9106226141898291E-4</v>
      </c>
      <c r="AW27" s="25">
        <f>AU27-AU30</f>
        <v>1.2123356090269072E-3</v>
      </c>
      <c r="AX27" s="21">
        <v>0</v>
      </c>
      <c r="AY27" s="21">
        <v>4.3</v>
      </c>
      <c r="AZ27" s="45">
        <f t="shared" si="7"/>
        <v>4.3</v>
      </c>
      <c r="BA27" s="21">
        <f>AY27-AY30</f>
        <v>2.2044166666666669</v>
      </c>
      <c r="BB27" s="21">
        <f t="shared" si="27"/>
        <v>0</v>
      </c>
      <c r="BC27" s="21">
        <f t="shared" si="28"/>
        <v>2.8300644991443987E-3</v>
      </c>
      <c r="BD27" s="45">
        <f t="shared" si="29"/>
        <v>2.8300644991443987E-3</v>
      </c>
      <c r="BE27" s="25">
        <f>BC27-BC30</f>
        <v>1.5116810133024034E-4</v>
      </c>
      <c r="BF27" s="21">
        <v>14.33</v>
      </c>
      <c r="BG27" s="21">
        <v>11.54</v>
      </c>
      <c r="BH27" s="44">
        <f t="shared" si="8"/>
        <v>-2.7900000000000009</v>
      </c>
      <c r="BI27" s="21">
        <f>BG27-BG30</f>
        <v>5.6035833333333329</v>
      </c>
      <c r="BJ27" s="21">
        <f t="shared" si="30"/>
        <v>9.4313544820323805E-3</v>
      </c>
      <c r="BK27" s="21">
        <f t="shared" si="31"/>
        <v>7.5951033302619443E-3</v>
      </c>
      <c r="BL27" s="44">
        <f t="shared" si="32"/>
        <v>-1.8362511517704362E-3</v>
      </c>
      <c r="BM27" s="25">
        <f>BK27-BK30</f>
        <v>1.2574542469409242E-5</v>
      </c>
      <c r="BN27" s="21">
        <v>33.96</v>
      </c>
      <c r="BO27" s="21">
        <v>32.08</v>
      </c>
      <c r="BP27" s="44">
        <f t="shared" si="9"/>
        <v>-1.8800000000000026</v>
      </c>
      <c r="BQ27" s="21">
        <f>BO27-BO30</f>
        <v>19.207000000000001</v>
      </c>
      <c r="BR27" s="21">
        <f t="shared" si="33"/>
        <v>2.2350927997893906E-2</v>
      </c>
      <c r="BS27" s="21">
        <f t="shared" si="34"/>
        <v>2.1113597472686586E-2</v>
      </c>
      <c r="BT27" s="44">
        <f t="shared" si="35"/>
        <v>-1.2373305252073204E-3</v>
      </c>
      <c r="BU27" s="25">
        <f>BS27-BS30</f>
        <v>4.5414373628110717E-3</v>
      </c>
      <c r="BV27" s="21">
        <v>43.92</v>
      </c>
      <c r="BW27" s="21">
        <v>44.89</v>
      </c>
      <c r="BX27" s="45">
        <f t="shared" si="10"/>
        <v>0.96999999999999886</v>
      </c>
      <c r="BY27" s="21">
        <f>BW27-BW30</f>
        <v>24.499583333333337</v>
      </c>
      <c r="BZ27" s="21">
        <f t="shared" si="36"/>
        <v>2.8906147163353955E-2</v>
      </c>
      <c r="CA27" s="21">
        <f t="shared" si="37"/>
        <v>2.9544557061998156E-2</v>
      </c>
      <c r="CB27" s="45">
        <f t="shared" si="38"/>
        <v>6.3840989864420022E-4</v>
      </c>
      <c r="CC27" s="25">
        <f>CA27-CA30</f>
        <v>2.740328655740993E-3</v>
      </c>
      <c r="CD27" s="21">
        <v>49.81</v>
      </c>
      <c r="CE27" s="21">
        <v>49.71</v>
      </c>
      <c r="CF27" s="44">
        <f t="shared" si="11"/>
        <v>-0.10000000000000142</v>
      </c>
      <c r="CG27" s="21">
        <f>CE27-CE30</f>
        <v>27.338458333333339</v>
      </c>
      <c r="CH27" s="21">
        <f t="shared" si="39"/>
        <v>3.2782677372647097E-2</v>
      </c>
      <c r="CI27" s="21">
        <f t="shared" si="40"/>
        <v>3.2716861919178622E-2</v>
      </c>
      <c r="CJ27" s="44">
        <f t="shared" si="41"/>
        <v>-6.5815453468474894E-5</v>
      </c>
      <c r="CK27" s="25">
        <f>CI27-CI30</f>
        <v>3.3608834667020644E-3</v>
      </c>
      <c r="CL27" s="21">
        <f t="shared" si="42"/>
        <v>379.01</v>
      </c>
      <c r="CM27" s="49">
        <f t="shared" si="43"/>
        <v>31.584166666666665</v>
      </c>
      <c r="CN27" s="21">
        <f t="shared" si="44"/>
        <v>368.48</v>
      </c>
      <c r="CO27" s="51">
        <f t="shared" si="45"/>
        <v>30.706666666666667</v>
      </c>
      <c r="CP27" s="54">
        <f t="shared" si="12"/>
        <v>-10.529999999999973</v>
      </c>
      <c r="CQ27" s="21">
        <f>CP27-CN30</f>
        <v>-165.60004166666664</v>
      </c>
      <c r="CR27" s="21">
        <f t="shared" si="46"/>
        <v>0.2494471501908648</v>
      </c>
      <c r="CS27" s="21">
        <f t="shared" si="13"/>
        <v>0.24251678294063445</v>
      </c>
      <c r="CT27" s="21">
        <f t="shared" si="47"/>
        <v>-6.930367250230357E-3</v>
      </c>
      <c r="CU27" s="21">
        <f>CS27-CT30</f>
        <v>0.2201551336012266</v>
      </c>
      <c r="CV27" s="79">
        <f t="shared" si="48"/>
        <v>51.233287174761969</v>
      </c>
      <c r="CW27" s="82">
        <v>23</v>
      </c>
    </row>
    <row r="28" spans="1:101" s="22" customFormat="1" ht="17.25" customHeight="1">
      <c r="A28" s="53">
        <v>24</v>
      </c>
      <c r="B28" s="10" t="s">
        <v>19</v>
      </c>
      <c r="C28" s="186">
        <v>557.20000000000005</v>
      </c>
      <c r="D28" s="186"/>
      <c r="E28" s="53">
        <v>24</v>
      </c>
      <c r="F28" s="11">
        <v>29.89</v>
      </c>
      <c r="G28" s="11">
        <v>2.99</v>
      </c>
      <c r="H28" s="11"/>
      <c r="I28" s="11">
        <f>H28-F28</f>
        <v>-29.89</v>
      </c>
      <c r="J28" s="33">
        <v>16.603000000000002</v>
      </c>
      <c r="K28" s="33">
        <v>16.603000000000002</v>
      </c>
      <c r="L28" s="33">
        <f t="shared" si="0"/>
        <v>0</v>
      </c>
      <c r="M28" s="33">
        <f>K28-K30</f>
        <v>-11.626124999999995</v>
      </c>
      <c r="N28" s="21">
        <f t="shared" si="1"/>
        <v>2.9797200287150036E-2</v>
      </c>
      <c r="O28" s="21">
        <f t="shared" si="2"/>
        <v>2.9797200287150036E-2</v>
      </c>
      <c r="P28" s="21">
        <f t="shared" si="15"/>
        <v>0</v>
      </c>
      <c r="Q28" s="47">
        <f>O28-O30</f>
        <v>-7.0337674672455372E-3</v>
      </c>
      <c r="R28" s="33">
        <v>19.542000000000002</v>
      </c>
      <c r="S28" s="33">
        <v>19.542000000000002</v>
      </c>
      <c r="T28" s="33">
        <f t="shared" si="3"/>
        <v>0</v>
      </c>
      <c r="U28" s="33">
        <f>S28-S30</f>
        <v>-4.7851666666666688</v>
      </c>
      <c r="V28" s="21">
        <f t="shared" si="49"/>
        <v>3.507178750897344E-2</v>
      </c>
      <c r="W28" s="21">
        <f t="shared" si="16"/>
        <v>3.507178750897344E-2</v>
      </c>
      <c r="X28" s="21">
        <f t="shared" si="17"/>
        <v>0</v>
      </c>
      <c r="Y28" s="47">
        <f>W28-W30</f>
        <v>3.2603881794634679E-3</v>
      </c>
      <c r="Z28" s="33">
        <v>12.706</v>
      </c>
      <c r="AA28" s="33">
        <v>12.706</v>
      </c>
      <c r="AB28" s="33">
        <f t="shared" si="4"/>
        <v>0</v>
      </c>
      <c r="AC28" s="33">
        <f>AA28-AA30</f>
        <v>-8.3591666666666669</v>
      </c>
      <c r="AD28" s="21">
        <f t="shared" si="18"/>
        <v>2.2803302225412776E-2</v>
      </c>
      <c r="AE28" s="21">
        <f t="shared" si="19"/>
        <v>2.2803302225412776E-2</v>
      </c>
      <c r="AF28" s="21">
        <f t="shared" si="20"/>
        <v>0</v>
      </c>
      <c r="AG28" s="47">
        <f>AE28-AE30</f>
        <v>-4.660489135278157E-3</v>
      </c>
      <c r="AH28" s="34">
        <v>0</v>
      </c>
      <c r="AI28" s="34">
        <v>0</v>
      </c>
      <c r="AJ28" s="34">
        <f t="shared" si="5"/>
        <v>0</v>
      </c>
      <c r="AK28" s="34">
        <f>AI28-AI30</f>
        <v>-16.713458333333339</v>
      </c>
      <c r="AL28" s="21">
        <f t="shared" si="21"/>
        <v>0</v>
      </c>
      <c r="AM28" s="21">
        <f t="shared" si="22"/>
        <v>0</v>
      </c>
      <c r="AN28" s="34">
        <f t="shared" si="23"/>
        <v>0</v>
      </c>
      <c r="AO28" s="26">
        <f>AM28-AM30</f>
        <v>-2.1657694270527401E-2</v>
      </c>
      <c r="AP28" s="34">
        <v>13.236000000000001</v>
      </c>
      <c r="AQ28" s="34">
        <v>13.236000000000001</v>
      </c>
      <c r="AR28" s="34">
        <f t="shared" si="6"/>
        <v>0</v>
      </c>
      <c r="AS28" s="34">
        <f>AQ28-AQ30</f>
        <v>5.8023750000000005</v>
      </c>
      <c r="AT28" s="34">
        <f t="shared" si="24"/>
        <v>2.3754486719310838E-2</v>
      </c>
      <c r="AU28" s="34">
        <f t="shared" si="25"/>
        <v>2.3754486719310838E-2</v>
      </c>
      <c r="AV28" s="34">
        <f t="shared" si="26"/>
        <v>0</v>
      </c>
      <c r="AW28" s="26">
        <f>AU28-AU30</f>
        <v>1.4074364779305232E-2</v>
      </c>
      <c r="AX28" s="33">
        <v>0</v>
      </c>
      <c r="AY28" s="33">
        <v>1.135</v>
      </c>
      <c r="AZ28" s="33">
        <f t="shared" si="7"/>
        <v>1.135</v>
      </c>
      <c r="BA28" s="21">
        <f>AY28-AY30</f>
        <v>-0.9605833333333329</v>
      </c>
      <c r="BB28" s="21">
        <f t="shared" si="27"/>
        <v>0</v>
      </c>
      <c r="BC28" s="21">
        <f t="shared" si="28"/>
        <v>2.0369705671213208E-3</v>
      </c>
      <c r="BD28" s="21">
        <f t="shared" si="29"/>
        <v>2.0369705671213208E-3</v>
      </c>
      <c r="BE28" s="47">
        <f>BC28-BC30</f>
        <v>-6.4192583069283765E-4</v>
      </c>
      <c r="BF28" s="33">
        <v>0.59399999999999997</v>
      </c>
      <c r="BG28" s="33">
        <v>2.7210000000000001</v>
      </c>
      <c r="BH28" s="45">
        <f t="shared" si="8"/>
        <v>2.1270000000000002</v>
      </c>
      <c r="BI28" s="33">
        <f>BG28-BG30</f>
        <v>-3.2154166666666661</v>
      </c>
      <c r="BJ28" s="21">
        <f t="shared" si="30"/>
        <v>1.0660445082555634E-3</v>
      </c>
      <c r="BK28" s="21">
        <f t="shared" si="31"/>
        <v>4.8833452979181622E-3</v>
      </c>
      <c r="BL28" s="45">
        <f t="shared" si="32"/>
        <v>3.8173007896625988E-3</v>
      </c>
      <c r="BM28" s="47">
        <f>BK28-BK30</f>
        <v>-2.6991834898743728E-3</v>
      </c>
      <c r="BN28" s="33">
        <v>6.6550000000000002</v>
      </c>
      <c r="BO28" s="33">
        <v>5.8520000000000003</v>
      </c>
      <c r="BP28" s="44">
        <f t="shared" si="9"/>
        <v>-0.80299999999999994</v>
      </c>
      <c r="BQ28" s="33">
        <f>BO28-BO30</f>
        <v>-7.0209999999999972</v>
      </c>
      <c r="BR28" s="21">
        <f t="shared" si="33"/>
        <v>1.194364680545585E-2</v>
      </c>
      <c r="BS28" s="21">
        <f t="shared" si="34"/>
        <v>1.050251256281407E-2</v>
      </c>
      <c r="BT28" s="44">
        <f t="shared" si="35"/>
        <v>-1.4411342426417801E-3</v>
      </c>
      <c r="BU28" s="47">
        <f>BS28-BS30</f>
        <v>-6.069647547061444E-3</v>
      </c>
      <c r="BV28" s="33">
        <v>13.265000000000001</v>
      </c>
      <c r="BW28" s="33">
        <v>14.507</v>
      </c>
      <c r="BX28" s="45">
        <f t="shared" si="10"/>
        <v>1.2419999999999991</v>
      </c>
      <c r="BY28" s="33">
        <f>BW28-BW30</f>
        <v>-5.8834166666666636</v>
      </c>
      <c r="BZ28" s="21">
        <f t="shared" si="36"/>
        <v>2.3806532663316581E-2</v>
      </c>
      <c r="CA28" s="21">
        <f t="shared" si="37"/>
        <v>2.603553481694185E-2</v>
      </c>
      <c r="CB28" s="45">
        <f t="shared" si="38"/>
        <v>2.2290021536252695E-3</v>
      </c>
      <c r="CC28" s="47">
        <f>CA28-CA30</f>
        <v>-7.6869358931531268E-4</v>
      </c>
      <c r="CD28" s="33">
        <v>19.995000000000001</v>
      </c>
      <c r="CE28" s="33">
        <v>16.888000000000002</v>
      </c>
      <c r="CF28" s="44">
        <f t="shared" si="11"/>
        <v>-3.1069999999999993</v>
      </c>
      <c r="CG28" s="33">
        <f>CE28-CE30</f>
        <v>-5.4835416666666603</v>
      </c>
      <c r="CH28" s="21">
        <f t="shared" si="39"/>
        <v>3.5884781048097628E-2</v>
      </c>
      <c r="CI28" s="21">
        <f t="shared" si="40"/>
        <v>3.0308686288585785E-2</v>
      </c>
      <c r="CJ28" s="44">
        <f t="shared" si="41"/>
        <v>-5.5760947595118425E-3</v>
      </c>
      <c r="CK28" s="25">
        <f>CI28-CI30</f>
        <v>9.5270783610922755E-4</v>
      </c>
      <c r="CL28" s="33">
        <f>BF28+BN28+BV28+CD28</f>
        <v>40.509</v>
      </c>
      <c r="CM28" s="33">
        <f>CL28/4</f>
        <v>10.12725</v>
      </c>
      <c r="CN28" s="21">
        <f t="shared" si="44"/>
        <v>103.19000000000001</v>
      </c>
      <c r="CO28" s="33">
        <f t="shared" si="45"/>
        <v>8.5991666666666671</v>
      </c>
      <c r="CP28" s="78"/>
      <c r="CQ28" s="33"/>
      <c r="CR28" s="33">
        <f t="shared" si="46"/>
        <v>7.2701005025125623E-2</v>
      </c>
      <c r="CS28" s="33">
        <f t="shared" si="13"/>
        <v>0.18519382627422828</v>
      </c>
      <c r="CT28" s="33">
        <f t="shared" si="47"/>
        <v>0.11249282124910266</v>
      </c>
      <c r="CU28" s="33">
        <f>CS28-CT30</f>
        <v>0.16283217693482044</v>
      </c>
      <c r="CV28" s="79">
        <f t="shared" si="48"/>
        <v>39.123430425939219</v>
      </c>
      <c r="CW28" s="82">
        <v>4</v>
      </c>
    </row>
    <row r="29" spans="1:101" s="30" customFormat="1" ht="17.25" customHeight="1">
      <c r="A29" s="190" t="s">
        <v>34</v>
      </c>
      <c r="B29" s="191"/>
      <c r="C29" s="192"/>
      <c r="D29" s="27"/>
      <c r="E29" s="27"/>
      <c r="F29" s="28"/>
      <c r="G29" s="28"/>
      <c r="H29" s="28"/>
      <c r="I29" s="28"/>
      <c r="J29" s="29">
        <f>SUM(J5:J28)</f>
        <v>673.62900000000002</v>
      </c>
      <c r="K29" s="29">
        <f>SUM(K5:K28)</f>
        <v>677.49899999999991</v>
      </c>
      <c r="L29" s="41">
        <f>SUM(L5:L28)</f>
        <v>3.8700000000000063</v>
      </c>
      <c r="M29" s="29"/>
      <c r="N29" s="29">
        <f>SUM(N5:N28)</f>
        <v>0.87992216901124976</v>
      </c>
      <c r="O29" s="29">
        <f>SUM(O5:O28)</f>
        <v>0.8839432261054937</v>
      </c>
      <c r="P29" s="41">
        <f>SUM(P5:P28)</f>
        <v>4.0210570942440724E-3</v>
      </c>
      <c r="Q29" s="89"/>
      <c r="R29" s="29">
        <f>SUM(R5:R28)</f>
        <v>643.2170000000001</v>
      </c>
      <c r="S29" s="29">
        <f>SUM(S5:S28)</f>
        <v>583.85200000000009</v>
      </c>
      <c r="T29" s="43">
        <f>SUM(T5:T28)</f>
        <v>-59.365000000000002</v>
      </c>
      <c r="U29" s="29"/>
      <c r="V29" s="29">
        <f>SUM(V5:V28)</f>
        <v>0.8326586346778565</v>
      </c>
      <c r="W29" s="29">
        <f>SUM(W5:W28)</f>
        <v>0.76347358390823938</v>
      </c>
      <c r="X29" s="29">
        <f>SUM(X5:X28)</f>
        <v>-6.9185050769616979E-2</v>
      </c>
      <c r="Y29" s="89"/>
      <c r="Z29" s="29">
        <f>SUM(Z5:Z28)</f>
        <v>537.28899999999999</v>
      </c>
      <c r="AA29" s="29">
        <f>SUM(AA5:AA28)</f>
        <v>505.56400000000002</v>
      </c>
      <c r="AB29" s="43">
        <f>SUM(AB5:AB28)</f>
        <v>-31.725000000000016</v>
      </c>
      <c r="AC29" s="29"/>
      <c r="AD29" s="29">
        <f>SUM(AD5:AD28)</f>
        <v>0.69858484919480035</v>
      </c>
      <c r="AE29" s="29">
        <f>SUM(AE5:AE28)</f>
        <v>0.65913099265658237</v>
      </c>
      <c r="AF29" s="29">
        <f>SUM(AF5:AF28)</f>
        <v>-3.9453856538217862E-2</v>
      </c>
      <c r="AG29" s="89"/>
      <c r="AH29" s="29">
        <f>SUM(AH5:AH28)</f>
        <v>384.36</v>
      </c>
      <c r="AI29" s="29">
        <f>SUM(AI5:AI28)</f>
        <v>401.1230000000001</v>
      </c>
      <c r="AJ29" s="41">
        <f>SUM(AJ5:AJ28)</f>
        <v>16.763000000000012</v>
      </c>
      <c r="AK29" s="29"/>
      <c r="AL29" s="29">
        <f>SUM(AL5:AL28)</f>
        <v>0.50123456051561543</v>
      </c>
      <c r="AM29" s="29">
        <f>SUM(AM5:AM28)</f>
        <v>0.51978466249265765</v>
      </c>
      <c r="AN29" s="29">
        <f>SUM(AN5:AN28)</f>
        <v>1.8550101977042266E-2</v>
      </c>
      <c r="AO29" s="89"/>
      <c r="AP29" s="29">
        <f>SUM(AP5:AP28)</f>
        <v>151.19599999999997</v>
      </c>
      <c r="AQ29" s="29">
        <f>SUM(AQ5:AQ28)</f>
        <v>178.40700000000001</v>
      </c>
      <c r="AR29" s="41">
        <f>SUM(AR5:AR28)</f>
        <v>27.211000000000006</v>
      </c>
      <c r="AS29" s="29"/>
      <c r="AT29" s="29">
        <f>SUM(AT5:AT28)</f>
        <v>0.19566187716036587</v>
      </c>
      <c r="AU29" s="29">
        <f>SUM(AU5:AU28)</f>
        <v>0.23232292656013454</v>
      </c>
      <c r="AV29" s="29">
        <f>SUM(AV5:AV28)</f>
        <v>3.6661049399768636E-2</v>
      </c>
      <c r="AW29" s="89"/>
      <c r="AX29" s="29">
        <f>SUM(AX5:AX28)</f>
        <v>1.4119999999999999</v>
      </c>
      <c r="AY29" s="29">
        <f>SUM(AY5:AY28)</f>
        <v>50.29399999999999</v>
      </c>
      <c r="AZ29" s="41">
        <f>SUM(AZ5:AZ28)</f>
        <v>48.881999999999984</v>
      </c>
      <c r="BA29" s="29"/>
      <c r="BB29" s="29">
        <f>SUM(BB5:BB28)</f>
        <v>3.8438148368233243E-3</v>
      </c>
      <c r="BC29" s="29">
        <f>SUM(BC5:BC28)</f>
        <v>6.4293513547539802E-2</v>
      </c>
      <c r="BD29" s="29">
        <f>SUM(BD5:BD28)</f>
        <v>6.0449698710716475E-2</v>
      </c>
      <c r="BE29" s="89"/>
      <c r="BF29" s="29">
        <f>SUM(BF5:BF28)</f>
        <v>176.27099999999999</v>
      </c>
      <c r="BG29" s="29">
        <f>SUM(BG5:BG28)</f>
        <v>142.47399999999999</v>
      </c>
      <c r="BH29" s="43">
        <f>SUM(BH5:BH28)</f>
        <v>-33.796999999999997</v>
      </c>
      <c r="BI29" s="29"/>
      <c r="BJ29" s="29">
        <f>SUM(BJ5:BJ28)</f>
        <v>0.22463642644134713</v>
      </c>
      <c r="BK29" s="29">
        <f>SUM(BK5:BK28)</f>
        <v>0.18198069090702085</v>
      </c>
      <c r="BL29" s="29">
        <f>SUM(BL5:BL28)</f>
        <v>-4.2655735534326278E-2</v>
      </c>
      <c r="BM29" s="89"/>
      <c r="BN29" s="29">
        <f>SUM(BN5:BN28)</f>
        <v>338.55499999999989</v>
      </c>
      <c r="BO29" s="29">
        <f>SUM(BO5:BO28)</f>
        <v>308.95199999999994</v>
      </c>
      <c r="BP29" s="29">
        <f>SUM(BP5:BP28)</f>
        <v>-29.603000000000012</v>
      </c>
      <c r="BQ29" s="29"/>
      <c r="BR29" s="29">
        <f>SUM(BR5:BR28)</f>
        <v>0.43497601371273376</v>
      </c>
      <c r="BS29" s="29">
        <f>SUM(BS5:BS28)</f>
        <v>0.39773184263701233</v>
      </c>
      <c r="BT29" s="29">
        <f>SUM(BT5:BT28)</f>
        <v>-3.7244171075721449E-2</v>
      </c>
      <c r="BU29" s="89"/>
      <c r="BV29" s="29">
        <f>SUM(BV5:BV28)</f>
        <v>488.86500000000001</v>
      </c>
      <c r="BW29" s="29">
        <f>SUM(BW5:BW28)</f>
        <v>489.36999999999995</v>
      </c>
      <c r="BX29" s="29">
        <f>SUM(BX5:BX28)</f>
        <v>0.50500000000000345</v>
      </c>
      <c r="BY29" s="29"/>
      <c r="BZ29" s="29">
        <f>SUM(BZ5:BZ28)</f>
        <v>0.63644920694120666</v>
      </c>
      <c r="CA29" s="29">
        <f>SUM(CA5:CA28)</f>
        <v>0.64330148175017188</v>
      </c>
      <c r="CB29" s="29">
        <f>SUM(CB5:CB28)</f>
        <v>6.8522748089651433E-3</v>
      </c>
      <c r="CC29" s="89"/>
      <c r="CD29" s="29">
        <f>SUM(CD5:CD28)</f>
        <v>557.50300000000004</v>
      </c>
      <c r="CE29" s="29">
        <f>SUM(CE5:CE28)</f>
        <v>536.91699999999992</v>
      </c>
      <c r="CF29" s="29">
        <f>SUM(CF5:CF28)</f>
        <v>-20.586000000000002</v>
      </c>
      <c r="CG29" s="29"/>
      <c r="CH29" s="29">
        <f>SUM(CH5:CH28)</f>
        <v>0.73407151503452939</v>
      </c>
      <c r="CI29" s="29">
        <f>SUM(CI5:CI28)</f>
        <v>0.70454348285943735</v>
      </c>
      <c r="CJ29" s="29">
        <f>SUM(CJ5:CJ28)</f>
        <v>-2.9528032175092027E-2</v>
      </c>
      <c r="CK29" s="89"/>
      <c r="CL29" s="29">
        <f>SUM(CL6:CL28)</f>
        <v>3468.206000000001</v>
      </c>
      <c r="CM29" s="29"/>
      <c r="CN29" s="29">
        <f>SUM(CN6:CN28)</f>
        <v>3721.681</v>
      </c>
      <c r="CO29" s="29"/>
      <c r="CP29" s="29">
        <f>SUM(CP5:CP28)</f>
        <v>-89.030999999999793</v>
      </c>
      <c r="CQ29" s="29"/>
      <c r="CR29" s="29">
        <f>SUM(CR5:CR28)</f>
        <v>4.5140991751568507</v>
      </c>
      <c r="CS29" s="29">
        <f>SUM(CS5:CS28)</f>
        <v>5.0507787593026396</v>
      </c>
      <c r="CT29" s="29">
        <f>SUM(CT5:CT28)</f>
        <v>0.53667958414578809</v>
      </c>
      <c r="CU29" s="29"/>
      <c r="CV29" s="80"/>
      <c r="CW29" s="81"/>
    </row>
    <row r="30" spans="1:101" s="85" customFormat="1" ht="20.25" customHeight="1">
      <c r="A30" s="193" t="s">
        <v>33</v>
      </c>
      <c r="B30" s="193"/>
      <c r="C30" s="193"/>
      <c r="D30" s="86"/>
      <c r="E30" s="86"/>
      <c r="F30" s="87"/>
      <c r="G30" s="87"/>
      <c r="H30" s="87"/>
      <c r="I30" s="87"/>
      <c r="J30" s="88">
        <f>J29/24</f>
        <v>28.067875000000001</v>
      </c>
      <c r="K30" s="88">
        <f>+K29/24</f>
        <v>28.229124999999996</v>
      </c>
      <c r="L30" s="88">
        <f>L29/24</f>
        <v>0.16125000000000025</v>
      </c>
      <c r="M30" s="88"/>
      <c r="N30" s="88">
        <f>N29/24</f>
        <v>3.6663423708802073E-2</v>
      </c>
      <c r="O30" s="88">
        <f>O29/24</f>
        <v>3.6830967754395573E-2</v>
      </c>
      <c r="P30" s="88">
        <f>P29/24</f>
        <v>1.6754404559350301E-4</v>
      </c>
      <c r="Q30" s="88"/>
      <c r="R30" s="88">
        <f>R29/24</f>
        <v>26.800708333333336</v>
      </c>
      <c r="S30" s="88">
        <f>+S29/24</f>
        <v>24.32716666666667</v>
      </c>
      <c r="T30" s="88">
        <f>T29/24</f>
        <v>-2.4735416666666667</v>
      </c>
      <c r="U30" s="88"/>
      <c r="V30" s="88">
        <f>V29/24</f>
        <v>3.4694109778244019E-2</v>
      </c>
      <c r="W30" s="88">
        <f>W29/24</f>
        <v>3.1811399329509972E-2</v>
      </c>
      <c r="X30" s="88">
        <f>X29/24</f>
        <v>-2.8827104487340409E-3</v>
      </c>
      <c r="Y30" s="88"/>
      <c r="Z30" s="88">
        <f>Z29/24</f>
        <v>22.387041666666665</v>
      </c>
      <c r="AA30" s="88">
        <f>+AA29/24</f>
        <v>21.065166666666666</v>
      </c>
      <c r="AB30" s="88">
        <f>AB29/24</f>
        <v>-1.3218750000000006</v>
      </c>
      <c r="AC30" s="88"/>
      <c r="AD30" s="88">
        <f>AD29/24</f>
        <v>2.9107702049783347E-2</v>
      </c>
      <c r="AE30" s="88">
        <f>AE29/24</f>
        <v>2.7463791360690933E-2</v>
      </c>
      <c r="AF30" s="88">
        <f>AF29/24</f>
        <v>-1.6439106890924109E-3</v>
      </c>
      <c r="AG30" s="88"/>
      <c r="AH30" s="88">
        <f>AH29/24</f>
        <v>16.015000000000001</v>
      </c>
      <c r="AI30" s="88">
        <f>+AI29/24</f>
        <v>16.713458333333339</v>
      </c>
      <c r="AJ30" s="88">
        <f>AJ29/24</f>
        <v>0.69845833333333385</v>
      </c>
      <c r="AK30" s="88"/>
      <c r="AL30" s="88">
        <f>AL29/24</f>
        <v>2.088477335481731E-2</v>
      </c>
      <c r="AM30" s="88">
        <f>AM29/24</f>
        <v>2.1657694270527401E-2</v>
      </c>
      <c r="AN30" s="88">
        <f>AN29/24</f>
        <v>7.7292091571009441E-4</v>
      </c>
      <c r="AO30" s="88"/>
      <c r="AP30" s="88">
        <f>AP29/24</f>
        <v>6.2998333333333321</v>
      </c>
      <c r="AQ30" s="88">
        <f>+AQ29/24</f>
        <v>7.4336250000000001</v>
      </c>
      <c r="AR30" s="88">
        <f>AR29/24</f>
        <v>1.133791666666667</v>
      </c>
      <c r="AS30" s="88"/>
      <c r="AT30" s="88">
        <f>AT29/24</f>
        <v>8.1525782150152441E-3</v>
      </c>
      <c r="AU30" s="88">
        <f>AU29/24</f>
        <v>9.6801219400056062E-3</v>
      </c>
      <c r="AV30" s="88">
        <f>AV29/24</f>
        <v>1.5275437249903598E-3</v>
      </c>
      <c r="AW30" s="88"/>
      <c r="AX30" s="88">
        <f>AX29/24</f>
        <v>5.8833333333333328E-2</v>
      </c>
      <c r="AY30" s="88">
        <f>+AY29/24</f>
        <v>2.0955833333333329</v>
      </c>
      <c r="AZ30" s="88">
        <f>AZ29/24</f>
        <v>2.0367499999999992</v>
      </c>
      <c r="BA30" s="88"/>
      <c r="BB30" s="88">
        <f>BB29/24</f>
        <v>1.6015895153430519E-4</v>
      </c>
      <c r="BC30" s="88">
        <f>BC29/24</f>
        <v>2.6788963978141584E-3</v>
      </c>
      <c r="BD30" s="88">
        <f>BD29/24</f>
        <v>2.518737446279853E-3</v>
      </c>
      <c r="BE30" s="88"/>
      <c r="BF30" s="88">
        <f>BF29/24</f>
        <v>7.3446249999999997</v>
      </c>
      <c r="BG30" s="88">
        <f>+BG29/24</f>
        <v>5.9364166666666662</v>
      </c>
      <c r="BH30" s="88">
        <f>BH29/24</f>
        <v>-1.4082083333333333</v>
      </c>
      <c r="BI30" s="88"/>
      <c r="BJ30" s="88">
        <f>BJ29/24</f>
        <v>9.3598511017227975E-3</v>
      </c>
      <c r="BK30" s="88">
        <f>BK29/24</f>
        <v>7.582528787792535E-3</v>
      </c>
      <c r="BL30" s="88">
        <f>BL29/24</f>
        <v>-1.7773223139302616E-3</v>
      </c>
      <c r="BM30" s="88"/>
      <c r="BN30" s="88">
        <f>BN29/24</f>
        <v>14.106458333333329</v>
      </c>
      <c r="BO30" s="88">
        <f>+BO29/24</f>
        <v>12.872999999999998</v>
      </c>
      <c r="BP30" s="88">
        <f>BP29/24</f>
        <v>-1.2334583333333338</v>
      </c>
      <c r="BQ30" s="88"/>
      <c r="BR30" s="88">
        <f>BR29/24</f>
        <v>1.8124000571363905E-2</v>
      </c>
      <c r="BS30" s="88">
        <f>BS29/24</f>
        <v>1.6572160109875514E-2</v>
      </c>
      <c r="BT30" s="88">
        <f>BT29/24</f>
        <v>-1.5518404614883938E-3</v>
      </c>
      <c r="BU30" s="88"/>
      <c r="BV30" s="88">
        <f>BV29/24</f>
        <v>20.369375000000002</v>
      </c>
      <c r="BW30" s="88">
        <f>+BW29/24</f>
        <v>20.390416666666663</v>
      </c>
      <c r="BX30" s="88">
        <f>BX29/24</f>
        <v>2.1041666666666809E-2</v>
      </c>
      <c r="BY30" s="88"/>
      <c r="BZ30" s="88">
        <f>BZ29/24</f>
        <v>2.651871695588361E-2</v>
      </c>
      <c r="CA30" s="88">
        <f>CA29/24</f>
        <v>2.6804228406257163E-2</v>
      </c>
      <c r="CB30" s="88">
        <f>CB29/24</f>
        <v>2.8551145037354766E-4</v>
      </c>
      <c r="CC30" s="88"/>
      <c r="CD30" s="88">
        <f>CD29/24</f>
        <v>23.229291666666668</v>
      </c>
      <c r="CE30" s="88">
        <f>+CE29/24</f>
        <v>22.371541666666662</v>
      </c>
      <c r="CF30" s="88">
        <f>CF29/24</f>
        <v>-0.85775000000000012</v>
      </c>
      <c r="CG30" s="88"/>
      <c r="CH30" s="88">
        <f>CH29/24</f>
        <v>3.0586313126438724E-2</v>
      </c>
      <c r="CI30" s="88">
        <f>CI29/24</f>
        <v>2.9355978452476558E-2</v>
      </c>
      <c r="CJ30" s="88">
        <f>CJ29/24</f>
        <v>-1.2303346739621678E-3</v>
      </c>
      <c r="CK30" s="88"/>
      <c r="CL30" s="88">
        <f>CL29/24</f>
        <v>144.50858333333338</v>
      </c>
      <c r="CM30" s="88"/>
      <c r="CN30" s="88">
        <f>CN29/24</f>
        <v>155.07004166666667</v>
      </c>
      <c r="CO30" s="88"/>
      <c r="CP30" s="88"/>
      <c r="CQ30" s="88"/>
      <c r="CR30" s="88">
        <f>CR29/24</f>
        <v>0.18808746563153544</v>
      </c>
      <c r="CS30" s="88"/>
      <c r="CT30" s="88">
        <f>CT29/24</f>
        <v>2.2361649339407836E-2</v>
      </c>
      <c r="CU30" s="88"/>
      <c r="CV30" s="83"/>
      <c r="CW30" s="84"/>
    </row>
    <row r="31" spans="1:101">
      <c r="A31" s="73"/>
      <c r="B31" s="74"/>
      <c r="C31" s="75"/>
      <c r="D31" s="74"/>
      <c r="E31" s="74"/>
      <c r="F31" s="76"/>
      <c r="G31" s="76"/>
      <c r="H31" s="76"/>
      <c r="I31" s="76"/>
      <c r="J31" s="63"/>
      <c r="K31" s="64"/>
      <c r="L31" s="64"/>
      <c r="M31" s="64"/>
      <c r="N31" s="64"/>
      <c r="O31" s="64"/>
      <c r="P31" s="64"/>
      <c r="Q31" s="64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</row>
    <row r="32" spans="1:101">
      <c r="A32" s="42"/>
      <c r="B32" s="189" t="s">
        <v>48</v>
      </c>
      <c r="C32" s="189"/>
      <c r="D32" s="68"/>
      <c r="E32" s="68"/>
      <c r="F32" s="69"/>
      <c r="G32" s="70"/>
      <c r="H32" s="71"/>
      <c r="I32" s="72"/>
      <c r="J32" s="63"/>
      <c r="K32" s="64"/>
      <c r="L32" s="64"/>
      <c r="M32" s="64"/>
      <c r="N32" s="64"/>
      <c r="O32" s="64"/>
      <c r="P32" s="64"/>
      <c r="Q32" s="64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</row>
    <row r="33" spans="1:100">
      <c r="A33" s="58"/>
      <c r="B33" s="189" t="s">
        <v>49</v>
      </c>
      <c r="C33" s="189"/>
      <c r="D33" s="56"/>
      <c r="E33" s="56"/>
      <c r="F33" s="57"/>
      <c r="G33" s="61"/>
      <c r="H33" s="13"/>
      <c r="I33" s="62"/>
      <c r="J33" s="66"/>
      <c r="K33" s="67"/>
      <c r="L33" s="67"/>
      <c r="M33" s="67"/>
      <c r="N33" s="67"/>
      <c r="O33" s="67"/>
      <c r="P33" s="67"/>
      <c r="Q33" s="67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</row>
    <row r="34" spans="1:100" ht="13.5" customHeight="1">
      <c r="A34" s="59"/>
      <c r="B34" s="188" t="s">
        <v>32</v>
      </c>
      <c r="C34" s="188"/>
      <c r="D34" s="56"/>
      <c r="E34" s="56"/>
      <c r="F34" s="57"/>
    </row>
    <row r="35" spans="1:100">
      <c r="A35" s="60"/>
      <c r="B35" s="188"/>
      <c r="C35" s="188"/>
      <c r="D35" s="56"/>
      <c r="E35" s="56"/>
      <c r="F35" s="57"/>
    </row>
    <row r="36" spans="1:100">
      <c r="A36" s="35"/>
      <c r="B36" s="189" t="s">
        <v>45</v>
      </c>
      <c r="C36" s="189"/>
      <c r="D36" s="189"/>
      <c r="E36" s="189"/>
      <c r="F36" s="189"/>
    </row>
    <row r="37" spans="1:100">
      <c r="A37" s="37"/>
      <c r="B37" s="189" t="s">
        <v>53</v>
      </c>
      <c r="C37" s="189"/>
      <c r="D37" s="56"/>
      <c r="E37" s="56"/>
      <c r="F37" s="57"/>
    </row>
  </sheetData>
  <mergeCells count="49">
    <mergeCell ref="B34:C34"/>
    <mergeCell ref="B35:C35"/>
    <mergeCell ref="B36:F36"/>
    <mergeCell ref="B37:C37"/>
    <mergeCell ref="CV2:CV4"/>
    <mergeCell ref="B32:C32"/>
    <mergeCell ref="B33:C33"/>
    <mergeCell ref="C20:D20"/>
    <mergeCell ref="C9:D9"/>
    <mergeCell ref="C10:D10"/>
    <mergeCell ref="C11:D11"/>
    <mergeCell ref="C12:D12"/>
    <mergeCell ref="C13:D13"/>
    <mergeCell ref="C14:D14"/>
    <mergeCell ref="C6:D6"/>
    <mergeCell ref="C7:D7"/>
    <mergeCell ref="CW2:CW4"/>
    <mergeCell ref="C27:D27"/>
    <mergeCell ref="C28:D28"/>
    <mergeCell ref="A29:C29"/>
    <mergeCell ref="A30:C30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8:D8"/>
    <mergeCell ref="BN2:BU3"/>
    <mergeCell ref="BV2:CC3"/>
    <mergeCell ref="CD2:CK3"/>
    <mergeCell ref="AH2:AO3"/>
    <mergeCell ref="AP2:AW3"/>
    <mergeCell ref="AX2:BE3"/>
    <mergeCell ref="BF2:BM3"/>
    <mergeCell ref="CL2:CU3"/>
    <mergeCell ref="C5:D5"/>
    <mergeCell ref="A2:A4"/>
    <mergeCell ref="B2:B4"/>
    <mergeCell ref="F2:I2"/>
    <mergeCell ref="J2:Q3"/>
    <mergeCell ref="R2:Y3"/>
    <mergeCell ref="Z2:AG3"/>
    <mergeCell ref="C2:C3"/>
  </mergeCells>
  <pageMargins left="0.70866141732283472" right="0.70866141732283472" top="0.74803149606299213" bottom="0.74803149606299213" header="0.31496062992125984" footer="0.31496062992125984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2023</vt:lpstr>
      <vt:lpstr>2022</vt:lpstr>
      <vt:lpstr>'2022'!Область_печати</vt:lpstr>
      <vt:lpstr>'2023'!Область_печати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2025-01-10T10:07:06Z</cp:lastPrinted>
  <dcterms:created xsi:type="dcterms:W3CDTF">1996-10-08T23:32:33Z</dcterms:created>
  <dcterms:modified xsi:type="dcterms:W3CDTF">2025-01-11T04:56:31Z</dcterms:modified>
</cp:coreProperties>
</file>