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МОНТ 2022 САЙТ" sheetId="1" r:id="rId1"/>
  </sheets>
  <definedNames>
    <definedName name="_xlnm.Print_Area" localSheetId="0">'РЕМОНТ 2022 САЙТ'!$A$1:$E$30</definedName>
  </definedNames>
  <calcPr fullCalcOnLoad="1"/>
</workbook>
</file>

<file path=xl/sharedStrings.xml><?xml version="1.0" encoding="utf-8"?>
<sst xmlns="http://schemas.openxmlformats.org/spreadsheetml/2006/main" count="119" uniqueCount="58">
  <si>
    <t>№№ п/п</t>
  </si>
  <si>
    <t>Адреса домов</t>
  </si>
  <si>
    <t xml:space="preserve">ул. Больничный городок, 5 </t>
  </si>
  <si>
    <t xml:space="preserve">ул. Больничный городок, 7 </t>
  </si>
  <si>
    <t xml:space="preserve">ул. Владыкина, 4 </t>
  </si>
  <si>
    <t xml:space="preserve">ул. Некрасова, 24 </t>
  </si>
  <si>
    <t>Ул. Ломоносова, 61</t>
  </si>
  <si>
    <t>Ул. Ломоносова, 63</t>
  </si>
  <si>
    <t>Ул. Ломоносова, 65</t>
  </si>
  <si>
    <t xml:space="preserve">ул. Пушкина, 10 </t>
  </si>
  <si>
    <t xml:space="preserve">ул. Ленина, 46 </t>
  </si>
  <si>
    <t xml:space="preserve">ул. Больничный гор, 10 </t>
  </si>
  <si>
    <t xml:space="preserve"> 2016 Тариф за 1 м2, руб</t>
  </si>
  <si>
    <t>2017 за 1м2, руб</t>
  </si>
  <si>
    <t xml:space="preserve">Ул. Ломоносова, 67 </t>
  </si>
  <si>
    <t xml:space="preserve">ул. Ж/дорожная, 18 </t>
  </si>
  <si>
    <t xml:space="preserve">ул. Больничный городок, 2  </t>
  </si>
  <si>
    <r>
      <t>ул. Некрасова, 6</t>
    </r>
    <r>
      <rPr>
        <b/>
        <u val="single"/>
        <sz val="10"/>
        <rFont val="Times New Roman"/>
        <family val="1"/>
      </rPr>
      <t xml:space="preserve"> </t>
    </r>
  </si>
  <si>
    <r>
      <t xml:space="preserve">Ул. Ломоносова, 69 </t>
    </r>
  </si>
  <si>
    <t>Чепца, Труда, 19</t>
  </si>
  <si>
    <t xml:space="preserve">ул. Больничный городок, 3 </t>
  </si>
  <si>
    <t xml:space="preserve">ул. Некрасова, 8 </t>
  </si>
  <si>
    <t>ул. Осипенко, 3</t>
  </si>
  <si>
    <t xml:space="preserve">ул. Механизаторов, 31  </t>
  </si>
  <si>
    <t>S,м2</t>
  </si>
  <si>
    <t>Показания ЯНВАРЬ, Гкал</t>
  </si>
  <si>
    <t>На 1 м2 2021</t>
  </si>
  <si>
    <t>На 1м2 2022</t>
  </si>
  <si>
    <r>
      <t xml:space="preserve">Разница </t>
    </r>
    <r>
      <rPr>
        <b/>
        <sz val="7"/>
        <rFont val="Times New Roman"/>
        <family val="1"/>
      </rPr>
      <t>(2022-2021)</t>
    </r>
  </si>
  <si>
    <r>
      <t>ул. Пушкина, 13</t>
    </r>
    <r>
      <rPr>
        <b/>
        <u val="single"/>
        <sz val="10"/>
        <color indexed="10"/>
        <rFont val="Times New Roman"/>
        <family val="1"/>
      </rPr>
      <t xml:space="preserve"> </t>
    </r>
  </si>
  <si>
    <t>Разница на 1м2         (2022-2021)</t>
  </si>
  <si>
    <t>Вопрос</t>
  </si>
  <si>
    <t>ул. Больничный городок 9</t>
  </si>
  <si>
    <t>Не работал. Вновь установленный</t>
  </si>
  <si>
    <t>Средние показания по всем МКД</t>
  </si>
  <si>
    <t>ВСЕГО</t>
  </si>
  <si>
    <t>Разница от средних по всем МКД 2022</t>
  </si>
  <si>
    <t>Разница на 1м2 от средних по всем МКД 2022</t>
  </si>
  <si>
    <t>Показания ФЕВРАЛЬ , Гкал</t>
  </si>
  <si>
    <t>Показания МАРТ , Гкал</t>
  </si>
  <si>
    <t>Показания АПРЕЛЬ , Гкал</t>
  </si>
  <si>
    <t>Показания МАЙ , Гкал</t>
  </si>
  <si>
    <t>Показания СЕНТЯБРЬ , Гкал</t>
  </si>
  <si>
    <t>Показания ОКТЯБРЬ , Гкал</t>
  </si>
  <si>
    <t>Показания НОЯБРЬ , Гкал</t>
  </si>
  <si>
    <t>Показания ДЕКАБРЬ , Гкал</t>
  </si>
  <si>
    <t>Совмещено апрель+май</t>
  </si>
  <si>
    <t>Показания ИЮНЬ , Гкал</t>
  </si>
  <si>
    <t>2021/2022 среднее</t>
  </si>
  <si>
    <t>Потребление с минусом</t>
  </si>
  <si>
    <t>Потребление с плюсом</t>
  </si>
  <si>
    <t>2021 среднее за 12 мес.</t>
  </si>
  <si>
    <t>2022среднее за 12 мес.</t>
  </si>
  <si>
    <t>ул. Азина, 24</t>
  </si>
  <si>
    <t>ул. Пушкина, 5  1111,62</t>
  </si>
  <si>
    <t>Расчётное. Не работал</t>
  </si>
  <si>
    <r>
      <rPr>
        <b/>
        <sz val="11"/>
        <rFont val="Times New Roman"/>
        <family val="1"/>
      </rPr>
      <t xml:space="preserve">Справочно, </t>
    </r>
    <r>
      <rPr>
        <b/>
        <sz val="10"/>
        <rFont val="Times New Roman"/>
        <family val="1"/>
      </rPr>
      <t>место по экономичности потребления тепловой энергии</t>
    </r>
  </si>
  <si>
    <t>Примерная стоимость на 1м2 площади в 2023. 1гкл=2535.08 руб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</si>
</sst>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000"/>
    <numFmt numFmtId="202" formatCode="0.00000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Arial"/>
      <family val="2"/>
    </font>
    <font>
      <b/>
      <u val="single"/>
      <sz val="10"/>
      <color indexed="10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1" fontId="3" fillId="33" borderId="0" xfId="0" applyNumberFormat="1" applyFont="1" applyFill="1" applyAlignment="1">
      <alignment horizontal="center" vertical="center" wrapText="1"/>
    </xf>
    <xf numFmtId="201" fontId="3" fillId="0" borderId="0" xfId="0" applyNumberFormat="1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201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201" fontId="8" fillId="0" borderId="10" xfId="0" applyNumberFormat="1" applyFont="1" applyBorder="1" applyAlignment="1">
      <alignment horizontal="center" vertical="center" wrapText="1"/>
    </xf>
    <xf numFmtId="201" fontId="2" fillId="0" borderId="10" xfId="0" applyNumberFormat="1" applyFont="1" applyBorder="1" applyAlignment="1">
      <alignment horizontal="center" vertical="center" wrapText="1"/>
    </xf>
    <xf numFmtId="201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01" fontId="1" fillId="34" borderId="10" xfId="0" applyNumberFormat="1" applyFont="1" applyFill="1" applyBorder="1" applyAlignment="1">
      <alignment horizontal="center" vertical="center" wrapText="1"/>
    </xf>
    <xf numFmtId="201" fontId="1" fillId="14" borderId="10" xfId="0" applyNumberFormat="1" applyFont="1" applyFill="1" applyBorder="1" applyAlignment="1">
      <alignment horizontal="center" vertical="center" wrapText="1"/>
    </xf>
    <xf numFmtId="202" fontId="1" fillId="33" borderId="10" xfId="0" applyNumberFormat="1" applyFont="1" applyFill="1" applyBorder="1" applyAlignment="1">
      <alignment horizontal="center" vertical="center" wrapText="1"/>
    </xf>
    <xf numFmtId="202" fontId="1" fillId="35" borderId="10" xfId="0" applyNumberFormat="1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vertical="center" wrapText="1"/>
    </xf>
    <xf numFmtId="2" fontId="4" fillId="17" borderId="10" xfId="0" applyNumberFormat="1" applyFont="1" applyFill="1" applyBorder="1" applyAlignment="1">
      <alignment horizontal="center" vertical="center" wrapText="1"/>
    </xf>
    <xf numFmtId="201" fontId="6" fillId="17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01" fontId="4" fillId="33" borderId="10" xfId="0" applyNumberFormat="1" applyFont="1" applyFill="1" applyBorder="1" applyAlignment="1">
      <alignment horizontal="center" vertical="center" wrapText="1"/>
    </xf>
    <xf numFmtId="201" fontId="8" fillId="33" borderId="10" xfId="0" applyNumberFormat="1" applyFont="1" applyFill="1" applyBorder="1" applyAlignment="1">
      <alignment horizontal="center" vertical="center" wrapText="1"/>
    </xf>
    <xf numFmtId="201" fontId="1" fillId="8" borderId="10" xfId="0" applyNumberFormat="1" applyFont="1" applyFill="1" applyBorder="1" applyAlignment="1">
      <alignment horizontal="center" vertical="center" wrapText="1"/>
    </xf>
    <xf numFmtId="201" fontId="1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201" fontId="1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201" fontId="6" fillId="37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201" fontId="6" fillId="38" borderId="10" xfId="0" applyNumberFormat="1" applyFont="1" applyFill="1" applyBorder="1" applyAlignment="1">
      <alignment horizontal="center" vertical="center" wrapText="1"/>
    </xf>
    <xf numFmtId="201" fontId="1" fillId="38" borderId="10" xfId="0" applyNumberFormat="1" applyFont="1" applyFill="1" applyBorder="1" applyAlignment="1">
      <alignment horizontal="center" vertical="center" wrapText="1"/>
    </xf>
    <xf numFmtId="201" fontId="1" fillId="37" borderId="10" xfId="0" applyNumberFormat="1" applyFont="1" applyFill="1" applyBorder="1" applyAlignment="1">
      <alignment horizontal="center" vertical="center" wrapText="1"/>
    </xf>
    <xf numFmtId="201" fontId="1" fillId="39" borderId="10" xfId="0" applyNumberFormat="1" applyFont="1" applyFill="1" applyBorder="1" applyAlignment="1">
      <alignment horizontal="center" vertical="center" wrapText="1"/>
    </xf>
    <xf numFmtId="202" fontId="1" fillId="8" borderId="10" xfId="0" applyNumberFormat="1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201" fontId="1" fillId="40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201" fontId="1" fillId="7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01" fontId="9" fillId="38" borderId="10" xfId="0" applyNumberFormat="1" applyFont="1" applyFill="1" applyBorder="1" applyAlignment="1">
      <alignment horizontal="center" vertical="center" wrapText="1"/>
    </xf>
    <xf numFmtId="201" fontId="9" fillId="37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01" fontId="0" fillId="33" borderId="0" xfId="0" applyNumberFormat="1" applyFont="1" applyFill="1" applyBorder="1" applyAlignment="1">
      <alignment horizontal="center" vertical="center" wrapText="1"/>
    </xf>
    <xf numFmtId="201" fontId="0" fillId="0" borderId="0" xfId="0" applyNumberFormat="1" applyFont="1" applyBorder="1" applyAlignment="1">
      <alignment horizontal="center" vertical="center" wrapText="1"/>
    </xf>
    <xf numFmtId="201" fontId="0" fillId="0" borderId="0" xfId="0" applyNumberFormat="1" applyBorder="1" applyAlignment="1">
      <alignment horizontal="center" vertical="center" wrapText="1"/>
    </xf>
    <xf numFmtId="201" fontId="3" fillId="33" borderId="0" xfId="0" applyNumberFormat="1" applyFont="1" applyFill="1" applyBorder="1" applyAlignment="1">
      <alignment horizontal="center" vertical="center" wrapText="1"/>
    </xf>
    <xf numFmtId="201" fontId="3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01" fontId="4" fillId="33" borderId="12" xfId="0" applyNumberFormat="1" applyFont="1" applyFill="1" applyBorder="1" applyAlignment="1">
      <alignment horizontal="center" vertical="center" wrapText="1"/>
    </xf>
    <xf numFmtId="201" fontId="9" fillId="8" borderId="10" xfId="0" applyNumberFormat="1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 vertical="center" wrapText="1"/>
    </xf>
    <xf numFmtId="20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201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19" borderId="10" xfId="0" applyFont="1" applyFill="1" applyBorder="1" applyAlignment="1">
      <alignment vertical="center" wrapText="1"/>
    </xf>
    <xf numFmtId="2" fontId="12" fillId="19" borderId="10" xfId="0" applyNumberFormat="1" applyFont="1" applyFill="1" applyBorder="1" applyAlignment="1">
      <alignment horizontal="center" vertical="center" wrapText="1"/>
    </xf>
    <xf numFmtId="201" fontId="13" fillId="19" borderId="10" xfId="0" applyNumberFormat="1" applyFont="1" applyFill="1" applyBorder="1" applyAlignment="1">
      <alignment horizontal="center" vertical="center" wrapText="1"/>
    </xf>
    <xf numFmtId="202" fontId="4" fillId="17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01" fontId="11" fillId="3" borderId="16" xfId="0" applyNumberFormat="1" applyFont="1" applyFill="1" applyBorder="1" applyAlignment="1">
      <alignment horizontal="center" vertical="center" wrapText="1"/>
    </xf>
    <xf numFmtId="201" fontId="11" fillId="3" borderId="17" xfId="0" applyNumberFormat="1" applyFont="1" applyFill="1" applyBorder="1" applyAlignment="1">
      <alignment horizontal="center" vertical="center" wrapText="1"/>
    </xf>
    <xf numFmtId="201" fontId="11" fillId="3" borderId="13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right" vertical="center" wrapText="1"/>
    </xf>
    <xf numFmtId="0" fontId="4" fillId="17" borderId="18" xfId="0" applyFont="1" applyFill="1" applyBorder="1" applyAlignment="1">
      <alignment horizontal="right" vertical="center" wrapText="1"/>
    </xf>
    <xf numFmtId="0" fontId="4" fillId="17" borderId="11" xfId="0" applyFont="1" applyFill="1" applyBorder="1" applyAlignment="1">
      <alignment horizontal="right" vertical="center" wrapText="1"/>
    </xf>
    <xf numFmtId="0" fontId="12" fillId="19" borderId="10" xfId="0" applyFont="1" applyFill="1" applyBorder="1" applyAlignment="1">
      <alignment horizontal="right" vertical="center" wrapText="1"/>
    </xf>
    <xf numFmtId="201" fontId="2" fillId="40" borderId="19" xfId="0" applyNumberFormat="1" applyFont="1" applyFill="1" applyBorder="1" applyAlignment="1">
      <alignment horizontal="center" vertical="center" wrapText="1"/>
    </xf>
    <xf numFmtId="201" fontId="2" fillId="40" borderId="20" xfId="0" applyNumberFormat="1" applyFont="1" applyFill="1" applyBorder="1" applyAlignment="1">
      <alignment horizontal="center" vertical="center" wrapText="1"/>
    </xf>
    <xf numFmtId="201" fontId="2" fillId="40" borderId="21" xfId="0" applyNumberFormat="1" applyFont="1" applyFill="1" applyBorder="1" applyAlignment="1">
      <alignment horizontal="center" vertical="center" wrapText="1"/>
    </xf>
    <xf numFmtId="201" fontId="2" fillId="40" borderId="15" xfId="0" applyNumberFormat="1" applyFont="1" applyFill="1" applyBorder="1" applyAlignment="1">
      <alignment horizontal="center" vertical="center" wrapText="1"/>
    </xf>
    <xf numFmtId="201" fontId="2" fillId="40" borderId="22" xfId="0" applyNumberFormat="1" applyFont="1" applyFill="1" applyBorder="1" applyAlignment="1">
      <alignment horizontal="center" vertical="center" wrapText="1"/>
    </xf>
    <xf numFmtId="201" fontId="2" fillId="40" borderId="14" xfId="0" applyNumberFormat="1" applyFont="1" applyFill="1" applyBorder="1" applyAlignment="1">
      <alignment horizontal="center" vertical="center" wrapText="1"/>
    </xf>
    <xf numFmtId="201" fontId="2" fillId="13" borderId="19" xfId="0" applyNumberFormat="1" applyFont="1" applyFill="1" applyBorder="1" applyAlignment="1">
      <alignment horizontal="center" vertical="center" wrapText="1"/>
    </xf>
    <xf numFmtId="201" fontId="2" fillId="13" borderId="20" xfId="0" applyNumberFormat="1" applyFont="1" applyFill="1" applyBorder="1" applyAlignment="1">
      <alignment horizontal="center" vertical="center" wrapText="1"/>
    </xf>
    <xf numFmtId="201" fontId="2" fillId="13" borderId="21" xfId="0" applyNumberFormat="1" applyFont="1" applyFill="1" applyBorder="1" applyAlignment="1">
      <alignment horizontal="center" vertical="center" wrapText="1"/>
    </xf>
    <xf numFmtId="201" fontId="2" fillId="13" borderId="15" xfId="0" applyNumberFormat="1" applyFont="1" applyFill="1" applyBorder="1" applyAlignment="1">
      <alignment horizontal="center" vertical="center" wrapText="1"/>
    </xf>
    <xf numFmtId="201" fontId="2" fillId="13" borderId="22" xfId="0" applyNumberFormat="1" applyFont="1" applyFill="1" applyBorder="1" applyAlignment="1">
      <alignment horizontal="center" vertical="center" wrapText="1"/>
    </xf>
    <xf numFmtId="201" fontId="2" fillId="13" borderId="14" xfId="0" applyNumberFormat="1" applyFont="1" applyFill="1" applyBorder="1" applyAlignment="1">
      <alignment horizontal="center" vertical="center" wrapText="1"/>
    </xf>
    <xf numFmtId="201" fontId="2" fillId="15" borderId="19" xfId="0" applyNumberFormat="1" applyFont="1" applyFill="1" applyBorder="1" applyAlignment="1">
      <alignment horizontal="center" vertical="center" wrapText="1"/>
    </xf>
    <xf numFmtId="201" fontId="2" fillId="15" borderId="20" xfId="0" applyNumberFormat="1" applyFont="1" applyFill="1" applyBorder="1" applyAlignment="1">
      <alignment horizontal="center" vertical="center" wrapText="1"/>
    </xf>
    <xf numFmtId="201" fontId="2" fillId="15" borderId="21" xfId="0" applyNumberFormat="1" applyFont="1" applyFill="1" applyBorder="1" applyAlignment="1">
      <alignment horizontal="center" vertical="center" wrapText="1"/>
    </xf>
    <xf numFmtId="201" fontId="2" fillId="15" borderId="15" xfId="0" applyNumberFormat="1" applyFont="1" applyFill="1" applyBorder="1" applyAlignment="1">
      <alignment horizontal="center" vertical="center" wrapText="1"/>
    </xf>
    <xf numFmtId="201" fontId="2" fillId="15" borderId="22" xfId="0" applyNumberFormat="1" applyFont="1" applyFill="1" applyBorder="1" applyAlignment="1">
      <alignment horizontal="center" vertical="center" wrapText="1"/>
    </xf>
    <xf numFmtId="201" fontId="2" fillId="15" borderId="14" xfId="0" applyNumberFormat="1" applyFont="1" applyFill="1" applyBorder="1" applyAlignment="1">
      <alignment horizontal="center" vertical="center" wrapText="1"/>
    </xf>
    <xf numFmtId="201" fontId="2" fillId="10" borderId="19" xfId="0" applyNumberFormat="1" applyFont="1" applyFill="1" applyBorder="1" applyAlignment="1">
      <alignment horizontal="center" vertical="center" wrapText="1"/>
    </xf>
    <xf numFmtId="201" fontId="2" fillId="10" borderId="20" xfId="0" applyNumberFormat="1" applyFont="1" applyFill="1" applyBorder="1" applyAlignment="1">
      <alignment horizontal="center" vertical="center" wrapText="1"/>
    </xf>
    <xf numFmtId="201" fontId="2" fillId="10" borderId="21" xfId="0" applyNumberFormat="1" applyFont="1" applyFill="1" applyBorder="1" applyAlignment="1">
      <alignment horizontal="center" vertical="center" wrapText="1"/>
    </xf>
    <xf numFmtId="201" fontId="2" fillId="10" borderId="15" xfId="0" applyNumberFormat="1" applyFont="1" applyFill="1" applyBorder="1" applyAlignment="1">
      <alignment horizontal="center" vertical="center" wrapText="1"/>
    </xf>
    <xf numFmtId="201" fontId="2" fillId="10" borderId="22" xfId="0" applyNumberFormat="1" applyFont="1" applyFill="1" applyBorder="1" applyAlignment="1">
      <alignment horizontal="center" vertical="center" wrapText="1"/>
    </xf>
    <xf numFmtId="201" fontId="2" fillId="10" borderId="14" xfId="0" applyNumberFormat="1" applyFont="1" applyFill="1" applyBorder="1" applyAlignment="1">
      <alignment horizontal="center" vertical="center" wrapText="1"/>
    </xf>
    <xf numFmtId="201" fontId="2" fillId="11" borderId="19" xfId="0" applyNumberFormat="1" applyFont="1" applyFill="1" applyBorder="1" applyAlignment="1">
      <alignment horizontal="center" vertical="center" wrapText="1"/>
    </xf>
    <xf numFmtId="201" fontId="2" fillId="11" borderId="20" xfId="0" applyNumberFormat="1" applyFont="1" applyFill="1" applyBorder="1" applyAlignment="1">
      <alignment horizontal="center" vertical="center" wrapText="1"/>
    </xf>
    <xf numFmtId="201" fontId="2" fillId="11" borderId="21" xfId="0" applyNumberFormat="1" applyFont="1" applyFill="1" applyBorder="1" applyAlignment="1">
      <alignment horizontal="center" vertical="center" wrapText="1"/>
    </xf>
    <xf numFmtId="201" fontId="2" fillId="11" borderId="15" xfId="0" applyNumberFormat="1" applyFont="1" applyFill="1" applyBorder="1" applyAlignment="1">
      <alignment horizontal="center" vertical="center" wrapText="1"/>
    </xf>
    <xf numFmtId="201" fontId="2" fillId="11" borderId="22" xfId="0" applyNumberFormat="1" applyFont="1" applyFill="1" applyBorder="1" applyAlignment="1">
      <alignment horizontal="center" vertical="center" wrapText="1"/>
    </xf>
    <xf numFmtId="201" fontId="2" fillId="11" borderId="14" xfId="0" applyNumberFormat="1" applyFont="1" applyFill="1" applyBorder="1" applyAlignment="1">
      <alignment horizontal="center" vertical="center" wrapText="1"/>
    </xf>
    <xf numFmtId="201" fontId="2" fillId="34" borderId="19" xfId="0" applyNumberFormat="1" applyFont="1" applyFill="1" applyBorder="1" applyAlignment="1">
      <alignment horizontal="center" vertical="center" wrapText="1"/>
    </xf>
    <xf numFmtId="201" fontId="2" fillId="34" borderId="20" xfId="0" applyNumberFormat="1" applyFont="1" applyFill="1" applyBorder="1" applyAlignment="1">
      <alignment horizontal="center" vertical="center" wrapText="1"/>
    </xf>
    <xf numFmtId="201" fontId="2" fillId="34" borderId="21" xfId="0" applyNumberFormat="1" applyFont="1" applyFill="1" applyBorder="1" applyAlignment="1">
      <alignment horizontal="center" vertical="center" wrapText="1"/>
    </xf>
    <xf numFmtId="201" fontId="2" fillId="34" borderId="15" xfId="0" applyNumberFormat="1" applyFont="1" applyFill="1" applyBorder="1" applyAlignment="1">
      <alignment horizontal="center" vertical="center" wrapText="1"/>
    </xf>
    <xf numFmtId="201" fontId="2" fillId="34" borderId="22" xfId="0" applyNumberFormat="1" applyFont="1" applyFill="1" applyBorder="1" applyAlignment="1">
      <alignment horizontal="center" vertical="center" wrapText="1"/>
    </xf>
    <xf numFmtId="201" fontId="2" fillId="34" borderId="14" xfId="0" applyNumberFormat="1" applyFont="1" applyFill="1" applyBorder="1" applyAlignment="1">
      <alignment horizontal="center" vertical="center" wrapText="1"/>
    </xf>
    <xf numFmtId="201" fontId="2" fillId="12" borderId="19" xfId="0" applyNumberFormat="1" applyFont="1" applyFill="1" applyBorder="1" applyAlignment="1">
      <alignment horizontal="center" vertical="center" wrapText="1"/>
    </xf>
    <xf numFmtId="201" fontId="2" fillId="12" borderId="20" xfId="0" applyNumberFormat="1" applyFont="1" applyFill="1" applyBorder="1" applyAlignment="1">
      <alignment horizontal="center" vertical="center" wrapText="1"/>
    </xf>
    <xf numFmtId="201" fontId="2" fillId="12" borderId="21" xfId="0" applyNumberFormat="1" applyFont="1" applyFill="1" applyBorder="1" applyAlignment="1">
      <alignment horizontal="center" vertical="center" wrapText="1"/>
    </xf>
    <xf numFmtId="201" fontId="2" fillId="12" borderId="15" xfId="0" applyNumberFormat="1" applyFont="1" applyFill="1" applyBorder="1" applyAlignment="1">
      <alignment horizontal="center" vertical="center" wrapText="1"/>
    </xf>
    <xf numFmtId="201" fontId="2" fillId="12" borderId="22" xfId="0" applyNumberFormat="1" applyFont="1" applyFill="1" applyBorder="1" applyAlignment="1">
      <alignment horizontal="center" vertical="center" wrapText="1"/>
    </xf>
    <xf numFmtId="201" fontId="2" fillId="12" borderId="14" xfId="0" applyNumberFormat="1" applyFont="1" applyFill="1" applyBorder="1" applyAlignment="1">
      <alignment horizontal="center" vertical="center" wrapText="1"/>
    </xf>
    <xf numFmtId="0" fontId="10" fillId="42" borderId="19" xfId="0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center" vertical="center" wrapText="1"/>
    </xf>
    <xf numFmtId="0" fontId="10" fillId="42" borderId="21" xfId="0" applyFont="1" applyFill="1" applyBorder="1" applyAlignment="1">
      <alignment horizontal="center" vertical="center" wrapText="1"/>
    </xf>
    <xf numFmtId="0" fontId="10" fillId="42" borderId="15" xfId="0" applyFont="1" applyFill="1" applyBorder="1" applyAlignment="1">
      <alignment horizontal="center" vertical="center" wrapText="1"/>
    </xf>
    <xf numFmtId="0" fontId="10" fillId="42" borderId="22" xfId="0" applyFont="1" applyFill="1" applyBorder="1" applyAlignment="1">
      <alignment horizontal="center" vertical="center" wrapText="1"/>
    </xf>
    <xf numFmtId="0" fontId="10" fillId="42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01" fontId="2" fillId="42" borderId="19" xfId="0" applyNumberFormat="1" applyFont="1" applyFill="1" applyBorder="1" applyAlignment="1">
      <alignment horizontal="center" vertical="center" wrapText="1"/>
    </xf>
    <xf numFmtId="201" fontId="2" fillId="42" borderId="20" xfId="0" applyNumberFormat="1" applyFont="1" applyFill="1" applyBorder="1" applyAlignment="1">
      <alignment horizontal="center" vertical="center" wrapText="1"/>
    </xf>
    <xf numFmtId="201" fontId="2" fillId="42" borderId="21" xfId="0" applyNumberFormat="1" applyFont="1" applyFill="1" applyBorder="1" applyAlignment="1">
      <alignment horizontal="center" vertical="center" wrapText="1"/>
    </xf>
    <xf numFmtId="201" fontId="2" fillId="42" borderId="15" xfId="0" applyNumberFormat="1" applyFont="1" applyFill="1" applyBorder="1" applyAlignment="1">
      <alignment horizontal="center" vertical="center" wrapText="1"/>
    </xf>
    <xf numFmtId="201" fontId="2" fillId="42" borderId="22" xfId="0" applyNumberFormat="1" applyFont="1" applyFill="1" applyBorder="1" applyAlignment="1">
      <alignment horizontal="center" vertical="center" wrapText="1"/>
    </xf>
    <xf numFmtId="201" fontId="2" fillId="42" borderId="14" xfId="0" applyNumberFormat="1" applyFont="1" applyFill="1" applyBorder="1" applyAlignment="1">
      <alignment horizontal="center" vertical="center" wrapText="1"/>
    </xf>
    <xf numFmtId="201" fontId="2" fillId="43" borderId="19" xfId="0" applyNumberFormat="1" applyFont="1" applyFill="1" applyBorder="1" applyAlignment="1">
      <alignment horizontal="center" vertical="center" wrapText="1"/>
    </xf>
    <xf numFmtId="201" fontId="2" fillId="43" borderId="20" xfId="0" applyNumberFormat="1" applyFont="1" applyFill="1" applyBorder="1" applyAlignment="1">
      <alignment horizontal="center" vertical="center" wrapText="1"/>
    </xf>
    <xf numFmtId="201" fontId="2" fillId="43" borderId="21" xfId="0" applyNumberFormat="1" applyFont="1" applyFill="1" applyBorder="1" applyAlignment="1">
      <alignment horizontal="center" vertical="center" wrapText="1"/>
    </xf>
    <xf numFmtId="201" fontId="2" fillId="43" borderId="15" xfId="0" applyNumberFormat="1" applyFont="1" applyFill="1" applyBorder="1" applyAlignment="1">
      <alignment horizontal="center" vertical="center" wrapText="1"/>
    </xf>
    <xf numFmtId="201" fontId="2" fillId="43" borderId="22" xfId="0" applyNumberFormat="1" applyFont="1" applyFill="1" applyBorder="1" applyAlignment="1">
      <alignment horizontal="center" vertical="center" wrapText="1"/>
    </xf>
    <xf numFmtId="201" fontId="2" fillId="43" borderId="14" xfId="0" applyNumberFormat="1" applyFont="1" applyFill="1" applyBorder="1" applyAlignment="1">
      <alignment horizontal="center" vertical="center" wrapText="1"/>
    </xf>
    <xf numFmtId="201" fontId="2" fillId="9" borderId="19" xfId="0" applyNumberFormat="1" applyFont="1" applyFill="1" applyBorder="1" applyAlignment="1">
      <alignment horizontal="center" vertical="center" wrapText="1"/>
    </xf>
    <xf numFmtId="201" fontId="2" fillId="9" borderId="20" xfId="0" applyNumberFormat="1" applyFont="1" applyFill="1" applyBorder="1" applyAlignment="1">
      <alignment horizontal="center" vertical="center" wrapText="1"/>
    </xf>
    <xf numFmtId="201" fontId="2" fillId="9" borderId="21" xfId="0" applyNumberFormat="1" applyFont="1" applyFill="1" applyBorder="1" applyAlignment="1">
      <alignment horizontal="center" vertical="center" wrapText="1"/>
    </xf>
    <xf numFmtId="201" fontId="2" fillId="9" borderId="15" xfId="0" applyNumberFormat="1" applyFont="1" applyFill="1" applyBorder="1" applyAlignment="1">
      <alignment horizontal="center" vertical="center" wrapText="1"/>
    </xf>
    <xf numFmtId="201" fontId="2" fillId="9" borderId="22" xfId="0" applyNumberFormat="1" applyFont="1" applyFill="1" applyBorder="1" applyAlignment="1">
      <alignment horizontal="center" vertical="center" wrapText="1"/>
    </xf>
    <xf numFmtId="201" fontId="2" fillId="9" borderId="14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W37"/>
  <sheetViews>
    <sheetView tabSelected="1" zoomScalePageLayoutView="0" workbookViewId="0" topLeftCell="A1">
      <pane xSplit="9" ySplit="4" topLeftCell="CK5" activePane="bottomRight" state="frozen"/>
      <selection pane="topLeft" activeCell="A1" sqref="A1"/>
      <selection pane="topRight" activeCell="J1" sqref="J1"/>
      <selection pane="bottomLeft" activeCell="A6" sqref="A6"/>
      <selection pane="bottomRight" activeCell="CQ4" sqref="CQ4"/>
    </sheetView>
  </sheetViews>
  <sheetFormatPr defaultColWidth="9.140625" defaultRowHeight="12.75"/>
  <cols>
    <col min="1" max="1" width="4.28125" style="4" customWidth="1"/>
    <col min="2" max="2" width="25.00390625" style="3" customWidth="1"/>
    <col min="3" max="3" width="9.7109375" style="5" customWidth="1"/>
    <col min="4" max="4" width="8.8515625" style="3" hidden="1" customWidth="1"/>
    <col min="5" max="5" width="0" style="3" hidden="1" customWidth="1"/>
    <col min="6" max="6" width="0" style="2" hidden="1" customWidth="1"/>
    <col min="7" max="7" width="5.7109375" style="2" hidden="1" customWidth="1"/>
    <col min="8" max="9" width="0" style="2" hidden="1" customWidth="1"/>
    <col min="10" max="10" width="7.7109375" style="7" customWidth="1"/>
    <col min="11" max="11" width="8.28125" style="8" customWidth="1"/>
    <col min="12" max="12" width="8.8515625" style="8" customWidth="1"/>
    <col min="13" max="13" width="12.57421875" style="8" customWidth="1"/>
    <col min="14" max="16" width="8.28125" style="8" customWidth="1"/>
    <col min="17" max="17" width="13.421875" style="8" customWidth="1"/>
    <col min="18" max="18" width="7.7109375" style="7" customWidth="1"/>
    <col min="19" max="19" width="8.28125" style="7" customWidth="1"/>
    <col min="20" max="20" width="8.8515625" style="7" customWidth="1"/>
    <col min="21" max="21" width="12.57421875" style="7" customWidth="1"/>
    <col min="22" max="24" width="8.28125" style="7" customWidth="1"/>
    <col min="25" max="25" width="13.421875" style="7" customWidth="1"/>
    <col min="26" max="26" width="7.7109375" style="7" customWidth="1"/>
    <col min="27" max="27" width="8.28125" style="7" customWidth="1"/>
    <col min="28" max="28" width="8.8515625" style="7" customWidth="1"/>
    <col min="29" max="29" width="12.57421875" style="7" customWidth="1"/>
    <col min="30" max="32" width="8.28125" style="7" customWidth="1"/>
    <col min="33" max="33" width="13.421875" style="7" customWidth="1"/>
    <col min="34" max="34" width="7.7109375" style="7" customWidth="1"/>
    <col min="35" max="35" width="8.28125" style="7" customWidth="1"/>
    <col min="36" max="36" width="8.8515625" style="7" customWidth="1"/>
    <col min="37" max="37" width="12.57421875" style="7" customWidth="1"/>
    <col min="38" max="40" width="8.28125" style="7" customWidth="1"/>
    <col min="41" max="41" width="13.421875" style="7" customWidth="1"/>
    <col min="42" max="42" width="7.7109375" style="7" customWidth="1"/>
    <col min="43" max="43" width="8.28125" style="7" customWidth="1"/>
    <col min="44" max="44" width="8.8515625" style="7" customWidth="1"/>
    <col min="45" max="45" width="12.57421875" style="7" customWidth="1"/>
    <col min="46" max="48" width="8.28125" style="7" customWidth="1"/>
    <col min="49" max="49" width="13.421875" style="7" customWidth="1"/>
    <col min="50" max="50" width="7.7109375" style="7" customWidth="1"/>
    <col min="51" max="51" width="8.28125" style="7" customWidth="1"/>
    <col min="52" max="52" width="8.8515625" style="7" customWidth="1"/>
    <col min="53" max="53" width="12.57421875" style="7" customWidth="1"/>
    <col min="54" max="56" width="8.28125" style="7" customWidth="1"/>
    <col min="57" max="57" width="13.421875" style="7" customWidth="1"/>
    <col min="58" max="58" width="7.7109375" style="7" customWidth="1"/>
    <col min="59" max="59" width="8.28125" style="7" customWidth="1"/>
    <col min="60" max="60" width="8.8515625" style="7" customWidth="1"/>
    <col min="61" max="61" width="12.57421875" style="7" customWidth="1"/>
    <col min="62" max="64" width="8.28125" style="7" customWidth="1"/>
    <col min="65" max="65" width="13.421875" style="7" customWidth="1"/>
    <col min="66" max="66" width="7.7109375" style="7" customWidth="1"/>
    <col min="67" max="67" width="8.28125" style="7" customWidth="1"/>
    <col min="68" max="68" width="8.8515625" style="7" customWidth="1"/>
    <col min="69" max="69" width="12.57421875" style="7" customWidth="1"/>
    <col min="70" max="72" width="8.28125" style="7" customWidth="1"/>
    <col min="73" max="73" width="13.421875" style="7" customWidth="1"/>
    <col min="74" max="74" width="7.7109375" style="7" customWidth="1"/>
    <col min="75" max="75" width="8.28125" style="7" customWidth="1"/>
    <col min="76" max="76" width="8.8515625" style="7" customWidth="1"/>
    <col min="77" max="77" width="12.57421875" style="7" customWidth="1"/>
    <col min="78" max="80" width="8.28125" style="7" customWidth="1"/>
    <col min="81" max="81" width="13.421875" style="7" customWidth="1"/>
    <col min="82" max="82" width="7.7109375" style="7" customWidth="1"/>
    <col min="83" max="83" width="8.28125" style="7" customWidth="1"/>
    <col min="84" max="84" width="8.8515625" style="7" customWidth="1"/>
    <col min="85" max="85" width="12.57421875" style="7" customWidth="1"/>
    <col min="86" max="88" width="8.28125" style="7" customWidth="1"/>
    <col min="89" max="89" width="13.421875" style="7" customWidth="1"/>
    <col min="90" max="92" width="9.140625" style="6" customWidth="1"/>
    <col min="93" max="93" width="11.140625" style="6" customWidth="1"/>
    <col min="94" max="94" width="9.140625" style="6" customWidth="1"/>
    <col min="95" max="95" width="12.28125" style="6" customWidth="1"/>
    <col min="96" max="97" width="9.140625" style="6" customWidth="1"/>
    <col min="98" max="98" width="11.8515625" style="6" customWidth="1"/>
    <col min="99" max="99" width="12.421875" style="6" customWidth="1"/>
    <col min="100" max="100" width="18.8515625" style="6" customWidth="1"/>
    <col min="101" max="101" width="13.57421875" style="6" customWidth="1"/>
  </cols>
  <sheetData>
    <row r="1" ht="13.5" customHeight="1"/>
    <row r="2" spans="1:101" s="1" customFormat="1" ht="17.25" customHeight="1">
      <c r="A2" s="152" t="s">
        <v>0</v>
      </c>
      <c r="B2" s="152" t="s">
        <v>1</v>
      </c>
      <c r="C2" s="174" t="s">
        <v>48</v>
      </c>
      <c r="D2" s="14"/>
      <c r="E2" s="9" t="s">
        <v>12</v>
      </c>
      <c r="F2" s="155" t="s">
        <v>13</v>
      </c>
      <c r="G2" s="155"/>
      <c r="H2" s="155"/>
      <c r="I2" s="155"/>
      <c r="J2" s="156" t="s">
        <v>25</v>
      </c>
      <c r="K2" s="157"/>
      <c r="L2" s="157"/>
      <c r="M2" s="157"/>
      <c r="N2" s="157"/>
      <c r="O2" s="157"/>
      <c r="P2" s="157"/>
      <c r="Q2" s="158"/>
      <c r="R2" s="162" t="s">
        <v>38</v>
      </c>
      <c r="S2" s="163"/>
      <c r="T2" s="163"/>
      <c r="U2" s="163"/>
      <c r="V2" s="163"/>
      <c r="W2" s="163"/>
      <c r="X2" s="163"/>
      <c r="Y2" s="164"/>
      <c r="Z2" s="168" t="s">
        <v>39</v>
      </c>
      <c r="AA2" s="169"/>
      <c r="AB2" s="169"/>
      <c r="AC2" s="169"/>
      <c r="AD2" s="169"/>
      <c r="AE2" s="169"/>
      <c r="AF2" s="169"/>
      <c r="AG2" s="170"/>
      <c r="AH2" s="122" t="s">
        <v>40</v>
      </c>
      <c r="AI2" s="123"/>
      <c r="AJ2" s="123"/>
      <c r="AK2" s="123"/>
      <c r="AL2" s="123"/>
      <c r="AM2" s="123"/>
      <c r="AN2" s="123"/>
      <c r="AO2" s="124"/>
      <c r="AP2" s="128" t="s">
        <v>41</v>
      </c>
      <c r="AQ2" s="129"/>
      <c r="AR2" s="129"/>
      <c r="AS2" s="129"/>
      <c r="AT2" s="129"/>
      <c r="AU2" s="129"/>
      <c r="AV2" s="129"/>
      <c r="AW2" s="130"/>
      <c r="AX2" s="134" t="s">
        <v>47</v>
      </c>
      <c r="AY2" s="135"/>
      <c r="AZ2" s="135"/>
      <c r="BA2" s="135"/>
      <c r="BB2" s="135"/>
      <c r="BC2" s="135"/>
      <c r="BD2" s="135"/>
      <c r="BE2" s="136"/>
      <c r="BF2" s="140" t="s">
        <v>42</v>
      </c>
      <c r="BG2" s="141"/>
      <c r="BH2" s="141"/>
      <c r="BI2" s="141"/>
      <c r="BJ2" s="141"/>
      <c r="BK2" s="141"/>
      <c r="BL2" s="141"/>
      <c r="BM2" s="142"/>
      <c r="BN2" s="104" t="s">
        <v>43</v>
      </c>
      <c r="BO2" s="105"/>
      <c r="BP2" s="105"/>
      <c r="BQ2" s="105"/>
      <c r="BR2" s="105"/>
      <c r="BS2" s="105"/>
      <c r="BT2" s="105"/>
      <c r="BU2" s="106"/>
      <c r="BV2" s="110" t="s">
        <v>44</v>
      </c>
      <c r="BW2" s="111"/>
      <c r="BX2" s="111"/>
      <c r="BY2" s="111"/>
      <c r="BZ2" s="111"/>
      <c r="CA2" s="111"/>
      <c r="CB2" s="111"/>
      <c r="CC2" s="112"/>
      <c r="CD2" s="116" t="s">
        <v>45</v>
      </c>
      <c r="CE2" s="117"/>
      <c r="CF2" s="117"/>
      <c r="CG2" s="117"/>
      <c r="CH2" s="117"/>
      <c r="CI2" s="117"/>
      <c r="CJ2" s="117"/>
      <c r="CK2" s="118"/>
      <c r="CL2" s="146" t="s">
        <v>35</v>
      </c>
      <c r="CM2" s="147"/>
      <c r="CN2" s="147"/>
      <c r="CO2" s="147"/>
      <c r="CP2" s="147"/>
      <c r="CQ2" s="147"/>
      <c r="CR2" s="147"/>
      <c r="CS2" s="147"/>
      <c r="CT2" s="147"/>
      <c r="CU2" s="148"/>
      <c r="CV2" s="95" t="s">
        <v>57</v>
      </c>
      <c r="CW2" s="98" t="s">
        <v>56</v>
      </c>
    </row>
    <row r="3" spans="1:101" s="40" customFormat="1" ht="30" customHeight="1">
      <c r="A3" s="153"/>
      <c r="B3" s="153"/>
      <c r="C3" s="175"/>
      <c r="D3" s="14"/>
      <c r="E3" s="9"/>
      <c r="F3" s="52"/>
      <c r="G3" s="52"/>
      <c r="H3" s="52"/>
      <c r="I3" s="52"/>
      <c r="J3" s="159"/>
      <c r="K3" s="160"/>
      <c r="L3" s="160"/>
      <c r="M3" s="160"/>
      <c r="N3" s="160"/>
      <c r="O3" s="160"/>
      <c r="P3" s="160"/>
      <c r="Q3" s="161"/>
      <c r="R3" s="165"/>
      <c r="S3" s="166"/>
      <c r="T3" s="166"/>
      <c r="U3" s="166"/>
      <c r="V3" s="166"/>
      <c r="W3" s="166"/>
      <c r="X3" s="166"/>
      <c r="Y3" s="167"/>
      <c r="Z3" s="171"/>
      <c r="AA3" s="172"/>
      <c r="AB3" s="172"/>
      <c r="AC3" s="172"/>
      <c r="AD3" s="172"/>
      <c r="AE3" s="172"/>
      <c r="AF3" s="172"/>
      <c r="AG3" s="173"/>
      <c r="AH3" s="125"/>
      <c r="AI3" s="126"/>
      <c r="AJ3" s="126"/>
      <c r="AK3" s="126"/>
      <c r="AL3" s="126"/>
      <c r="AM3" s="126"/>
      <c r="AN3" s="126"/>
      <c r="AO3" s="127"/>
      <c r="AP3" s="131"/>
      <c r="AQ3" s="132"/>
      <c r="AR3" s="132"/>
      <c r="AS3" s="132"/>
      <c r="AT3" s="132"/>
      <c r="AU3" s="132"/>
      <c r="AV3" s="132"/>
      <c r="AW3" s="133"/>
      <c r="AX3" s="137"/>
      <c r="AY3" s="138"/>
      <c r="AZ3" s="138"/>
      <c r="BA3" s="138"/>
      <c r="BB3" s="138"/>
      <c r="BC3" s="138"/>
      <c r="BD3" s="138"/>
      <c r="BE3" s="139"/>
      <c r="BF3" s="143"/>
      <c r="BG3" s="144"/>
      <c r="BH3" s="144"/>
      <c r="BI3" s="144"/>
      <c r="BJ3" s="144"/>
      <c r="BK3" s="144"/>
      <c r="BL3" s="144"/>
      <c r="BM3" s="145"/>
      <c r="BN3" s="107"/>
      <c r="BO3" s="108"/>
      <c r="BP3" s="108"/>
      <c r="BQ3" s="108"/>
      <c r="BR3" s="108"/>
      <c r="BS3" s="108"/>
      <c r="BT3" s="108"/>
      <c r="BU3" s="109"/>
      <c r="BV3" s="113"/>
      <c r="BW3" s="114"/>
      <c r="BX3" s="114"/>
      <c r="BY3" s="114"/>
      <c r="BZ3" s="114"/>
      <c r="CA3" s="114"/>
      <c r="CB3" s="114"/>
      <c r="CC3" s="115"/>
      <c r="CD3" s="119"/>
      <c r="CE3" s="120"/>
      <c r="CF3" s="120"/>
      <c r="CG3" s="120"/>
      <c r="CH3" s="120"/>
      <c r="CI3" s="120"/>
      <c r="CJ3" s="120"/>
      <c r="CK3" s="121"/>
      <c r="CL3" s="149"/>
      <c r="CM3" s="150"/>
      <c r="CN3" s="150"/>
      <c r="CO3" s="150"/>
      <c r="CP3" s="150"/>
      <c r="CQ3" s="150"/>
      <c r="CR3" s="150"/>
      <c r="CS3" s="150"/>
      <c r="CT3" s="150"/>
      <c r="CU3" s="151"/>
      <c r="CV3" s="96"/>
      <c r="CW3" s="98"/>
    </row>
    <row r="4" spans="1:101" s="1" customFormat="1" ht="42" customHeight="1">
      <c r="A4" s="154"/>
      <c r="B4" s="154"/>
      <c r="C4" s="38" t="s">
        <v>24</v>
      </c>
      <c r="D4" s="9"/>
      <c r="E4" s="9"/>
      <c r="F4" s="52"/>
      <c r="G4" s="52"/>
      <c r="H4" s="52"/>
      <c r="I4" s="52"/>
      <c r="J4" s="16">
        <v>2021</v>
      </c>
      <c r="K4" s="17">
        <v>2022</v>
      </c>
      <c r="L4" s="18" t="s">
        <v>28</v>
      </c>
      <c r="M4" s="18" t="s">
        <v>36</v>
      </c>
      <c r="N4" s="20" t="s">
        <v>26</v>
      </c>
      <c r="O4" s="20" t="s">
        <v>27</v>
      </c>
      <c r="P4" s="19" t="s">
        <v>30</v>
      </c>
      <c r="Q4" s="18" t="s">
        <v>37</v>
      </c>
      <c r="R4" s="16">
        <v>2021</v>
      </c>
      <c r="S4" s="16">
        <v>2022</v>
      </c>
      <c r="T4" s="31" t="s">
        <v>28</v>
      </c>
      <c r="U4" s="31" t="s">
        <v>36</v>
      </c>
      <c r="V4" s="15" t="s">
        <v>26</v>
      </c>
      <c r="W4" s="15" t="s">
        <v>27</v>
      </c>
      <c r="X4" s="32" t="s">
        <v>30</v>
      </c>
      <c r="Y4" s="31" t="s">
        <v>37</v>
      </c>
      <c r="Z4" s="16">
        <v>2021</v>
      </c>
      <c r="AA4" s="16">
        <v>2022</v>
      </c>
      <c r="AB4" s="31" t="s">
        <v>28</v>
      </c>
      <c r="AC4" s="31" t="s">
        <v>36</v>
      </c>
      <c r="AD4" s="15" t="s">
        <v>26</v>
      </c>
      <c r="AE4" s="15" t="s">
        <v>27</v>
      </c>
      <c r="AF4" s="32" t="s">
        <v>30</v>
      </c>
      <c r="AG4" s="31" t="s">
        <v>37</v>
      </c>
      <c r="AH4" s="16">
        <v>2021</v>
      </c>
      <c r="AI4" s="16">
        <v>2022</v>
      </c>
      <c r="AJ4" s="31" t="s">
        <v>28</v>
      </c>
      <c r="AK4" s="31" t="s">
        <v>36</v>
      </c>
      <c r="AL4" s="15" t="s">
        <v>26</v>
      </c>
      <c r="AM4" s="15" t="s">
        <v>27</v>
      </c>
      <c r="AN4" s="32" t="s">
        <v>30</v>
      </c>
      <c r="AO4" s="31" t="s">
        <v>37</v>
      </c>
      <c r="AP4" s="16">
        <v>2021</v>
      </c>
      <c r="AQ4" s="16">
        <v>2022</v>
      </c>
      <c r="AR4" s="31" t="s">
        <v>28</v>
      </c>
      <c r="AS4" s="31" t="s">
        <v>36</v>
      </c>
      <c r="AT4" s="15" t="s">
        <v>26</v>
      </c>
      <c r="AU4" s="15" t="s">
        <v>27</v>
      </c>
      <c r="AV4" s="32" t="s">
        <v>30</v>
      </c>
      <c r="AW4" s="31" t="s">
        <v>37</v>
      </c>
      <c r="AX4" s="16">
        <v>2021</v>
      </c>
      <c r="AY4" s="16">
        <v>2022</v>
      </c>
      <c r="AZ4" s="31" t="s">
        <v>28</v>
      </c>
      <c r="BA4" s="31" t="s">
        <v>36</v>
      </c>
      <c r="BB4" s="15" t="s">
        <v>26</v>
      </c>
      <c r="BC4" s="15" t="s">
        <v>27</v>
      </c>
      <c r="BD4" s="32" t="s">
        <v>30</v>
      </c>
      <c r="BE4" s="31" t="s">
        <v>37</v>
      </c>
      <c r="BF4" s="16">
        <v>2021</v>
      </c>
      <c r="BG4" s="16">
        <v>2022</v>
      </c>
      <c r="BH4" s="31" t="s">
        <v>28</v>
      </c>
      <c r="BI4" s="31" t="s">
        <v>36</v>
      </c>
      <c r="BJ4" s="15" t="s">
        <v>26</v>
      </c>
      <c r="BK4" s="15" t="s">
        <v>27</v>
      </c>
      <c r="BL4" s="32" t="s">
        <v>30</v>
      </c>
      <c r="BM4" s="31" t="s">
        <v>37</v>
      </c>
      <c r="BN4" s="16">
        <v>2021</v>
      </c>
      <c r="BO4" s="16">
        <v>2022</v>
      </c>
      <c r="BP4" s="31" t="s">
        <v>28</v>
      </c>
      <c r="BQ4" s="31" t="s">
        <v>36</v>
      </c>
      <c r="BR4" s="15" t="s">
        <v>26</v>
      </c>
      <c r="BS4" s="15" t="s">
        <v>27</v>
      </c>
      <c r="BT4" s="32" t="s">
        <v>30</v>
      </c>
      <c r="BU4" s="31" t="s">
        <v>37</v>
      </c>
      <c r="BV4" s="16">
        <v>2021</v>
      </c>
      <c r="BW4" s="16">
        <v>2022</v>
      </c>
      <c r="BX4" s="31" t="s">
        <v>28</v>
      </c>
      <c r="BY4" s="31" t="s">
        <v>36</v>
      </c>
      <c r="BZ4" s="15" t="s">
        <v>26</v>
      </c>
      <c r="CA4" s="15" t="s">
        <v>27</v>
      </c>
      <c r="CB4" s="32" t="s">
        <v>30</v>
      </c>
      <c r="CC4" s="31" t="s">
        <v>37</v>
      </c>
      <c r="CD4" s="16">
        <v>2021</v>
      </c>
      <c r="CE4" s="16">
        <v>2022</v>
      </c>
      <c r="CF4" s="31" t="s">
        <v>28</v>
      </c>
      <c r="CG4" s="31" t="s">
        <v>36</v>
      </c>
      <c r="CH4" s="15" t="s">
        <v>26</v>
      </c>
      <c r="CI4" s="15" t="s">
        <v>27</v>
      </c>
      <c r="CJ4" s="32" t="s">
        <v>30</v>
      </c>
      <c r="CK4" s="31" t="s">
        <v>37</v>
      </c>
      <c r="CL4" s="53">
        <v>2021</v>
      </c>
      <c r="CM4" s="48" t="s">
        <v>51</v>
      </c>
      <c r="CN4" s="39">
        <v>2022</v>
      </c>
      <c r="CO4" s="50" t="s">
        <v>52</v>
      </c>
      <c r="CP4" s="31" t="s">
        <v>28</v>
      </c>
      <c r="CQ4" s="31" t="s">
        <v>36</v>
      </c>
      <c r="CR4" s="15" t="s">
        <v>26</v>
      </c>
      <c r="CS4" s="15" t="s">
        <v>27</v>
      </c>
      <c r="CT4" s="32" t="s">
        <v>30</v>
      </c>
      <c r="CU4" s="77" t="s">
        <v>37</v>
      </c>
      <c r="CV4" s="97"/>
      <c r="CW4" s="98"/>
    </row>
    <row r="5" spans="1:101" s="22" customFormat="1" ht="19.5" customHeight="1">
      <c r="A5" s="53">
        <v>1</v>
      </c>
      <c r="B5" s="10" t="s">
        <v>16</v>
      </c>
      <c r="C5" s="99">
        <v>709.62</v>
      </c>
      <c r="D5" s="99"/>
      <c r="E5" s="53">
        <v>16</v>
      </c>
      <c r="F5" s="11">
        <v>16</v>
      </c>
      <c r="G5" s="11">
        <v>0</v>
      </c>
      <c r="H5" s="11">
        <v>16</v>
      </c>
      <c r="I5" s="11">
        <f>H5-F5</f>
        <v>0</v>
      </c>
      <c r="J5" s="46">
        <v>26.984</v>
      </c>
      <c r="K5" s="21">
        <v>25.367</v>
      </c>
      <c r="L5" s="44">
        <f aca="true" t="shared" si="0" ref="L5:L28">K5-J5</f>
        <v>-1.6170000000000009</v>
      </c>
      <c r="M5" s="21">
        <f>K5-K30</f>
        <v>-2.8621249999999954</v>
      </c>
      <c r="N5" s="21">
        <f aca="true" t="shared" si="1" ref="N5:N28">J5/C5</f>
        <v>0.03802598573884614</v>
      </c>
      <c r="O5" s="21">
        <f aca="true" t="shared" si="2" ref="O5:O28">K5/C5</f>
        <v>0.0357473013725656</v>
      </c>
      <c r="P5" s="44">
        <f>O5-N5</f>
        <v>-0.0022786843662805437</v>
      </c>
      <c r="Q5" s="25">
        <f>O5-O30</f>
        <v>-0.0010836663818299744</v>
      </c>
      <c r="R5" s="46">
        <v>25.927</v>
      </c>
      <c r="S5" s="21">
        <v>21.321</v>
      </c>
      <c r="T5" s="44">
        <f aca="true" t="shared" si="3" ref="T5:T28">S5-R5</f>
        <v>-4.605999999999998</v>
      </c>
      <c r="U5" s="21">
        <f>S5-S30</f>
        <v>-3.006166666666669</v>
      </c>
      <c r="V5" s="21">
        <f>R5/C5</f>
        <v>0.03653645613145064</v>
      </c>
      <c r="W5" s="21">
        <f>S5/C5</f>
        <v>0.030045658239621208</v>
      </c>
      <c r="X5" s="44">
        <f>W5-V5</f>
        <v>-0.006490797891829429</v>
      </c>
      <c r="Y5" s="25">
        <f>W5-W30</f>
        <v>-0.0017657410898887643</v>
      </c>
      <c r="Z5" s="21">
        <v>22.043</v>
      </c>
      <c r="AA5" s="21">
        <v>19.801</v>
      </c>
      <c r="AB5" s="44">
        <f aca="true" t="shared" si="4" ref="AB5:AB28">AA5-Z5</f>
        <v>-2.242000000000001</v>
      </c>
      <c r="AC5" s="21">
        <f>AA5-AA30</f>
        <v>-1.264166666666668</v>
      </c>
      <c r="AD5" s="21">
        <f>Z5/C5</f>
        <v>0.03106310419661227</v>
      </c>
      <c r="AE5" s="21">
        <f>AA5/C5</f>
        <v>0.02790366675121896</v>
      </c>
      <c r="AF5" s="44">
        <f>AE5-AD5</f>
        <v>-0.00315943744539331</v>
      </c>
      <c r="AG5" s="25">
        <f>AE5-AE30</f>
        <v>0.0004398753905280259</v>
      </c>
      <c r="AH5" s="21">
        <v>15.981</v>
      </c>
      <c r="AI5" s="21">
        <v>15.373</v>
      </c>
      <c r="AJ5" s="44">
        <f aca="true" t="shared" si="5" ref="AJ5:AJ28">AI5-AH5</f>
        <v>-0.6080000000000005</v>
      </c>
      <c r="AK5" s="21">
        <f>AI5-AI30</f>
        <v>-1.3404583333333395</v>
      </c>
      <c r="AL5" s="21">
        <f>AH5/C5</f>
        <v>0.022520503931681746</v>
      </c>
      <c r="AM5" s="21">
        <f>AI5/C5</f>
        <v>0.021663707336320847</v>
      </c>
      <c r="AN5" s="44">
        <f>AM5-AL5</f>
        <v>-0.0008567965953608994</v>
      </c>
      <c r="AO5" s="25">
        <f>AM5-AM30</f>
        <v>6.013065793446237E-06</v>
      </c>
      <c r="AP5" s="21">
        <v>6.031</v>
      </c>
      <c r="AQ5" s="21">
        <v>7.083</v>
      </c>
      <c r="AR5" s="45">
        <f aca="true" t="shared" si="6" ref="AR5:AR28">AQ5-AP5</f>
        <v>1.0520000000000005</v>
      </c>
      <c r="AS5" s="21">
        <f>AQ5-AQ30</f>
        <v>-0.35062499999999996</v>
      </c>
      <c r="AT5" s="21">
        <f>AP5/C5</f>
        <v>0.008498914912206532</v>
      </c>
      <c r="AU5" s="21">
        <f>AQ5/C5</f>
        <v>0.00998139849496914</v>
      </c>
      <c r="AV5" s="21">
        <f>AU5-AT5</f>
        <v>0.001482483582762607</v>
      </c>
      <c r="AW5" s="25">
        <f>AU5-AU30</f>
        <v>0.0003012765549635331</v>
      </c>
      <c r="AX5" s="21">
        <v>0</v>
      </c>
      <c r="AY5" s="21">
        <v>2.972</v>
      </c>
      <c r="AZ5" s="45">
        <f aca="true" t="shared" si="7" ref="AZ5:AZ28">AY5-AX5</f>
        <v>2.972</v>
      </c>
      <c r="BA5" s="21">
        <f>AY5-AY30</f>
        <v>0.8764166666666671</v>
      </c>
      <c r="BB5" s="21">
        <f>AX5/C5</f>
        <v>0</v>
      </c>
      <c r="BC5" s="21">
        <f>AY5/C5</f>
        <v>0.004188157041797018</v>
      </c>
      <c r="BD5" s="45">
        <f>BC5-BB5</f>
        <v>0.004188157041797018</v>
      </c>
      <c r="BE5" s="25">
        <f>BC5-BC30</f>
        <v>0.0015092606439828593</v>
      </c>
      <c r="BF5" s="23">
        <v>9.002</v>
      </c>
      <c r="BG5" s="21">
        <v>6.453</v>
      </c>
      <c r="BH5" s="44">
        <f aca="true" t="shared" si="8" ref="BH5:BH28">BG5-BF5</f>
        <v>-2.5490000000000004</v>
      </c>
      <c r="BI5" s="21">
        <f>BG5-BG30</f>
        <v>0.5165833333333341</v>
      </c>
      <c r="BJ5" s="21">
        <f>BF5/C5</f>
        <v>0.012685662749076971</v>
      </c>
      <c r="BK5" s="21">
        <f>BG5/C5</f>
        <v>0.009093599391223473</v>
      </c>
      <c r="BL5" s="44">
        <f>BK5-BJ5</f>
        <v>-0.003592063357853498</v>
      </c>
      <c r="BM5" s="25">
        <f>BK5-BK30</f>
        <v>0.0015110706034309378</v>
      </c>
      <c r="BN5" s="21">
        <v>19.29</v>
      </c>
      <c r="BO5" s="21">
        <v>13.021</v>
      </c>
      <c r="BP5" s="44">
        <f aca="true" t="shared" si="9" ref="BP5:BP28">BO5-BN5</f>
        <v>-6.268999999999998</v>
      </c>
      <c r="BQ5" s="21">
        <f>BO5-BO30</f>
        <v>0.14800000000000324</v>
      </c>
      <c r="BR5" s="21">
        <f>BN5/C5</f>
        <v>0.027183563033736365</v>
      </c>
      <c r="BS5" s="21">
        <f>BO5/C5</f>
        <v>0.018349257349003695</v>
      </c>
      <c r="BT5" s="44">
        <f>BS5-BR5</f>
        <v>-0.00883430568473267</v>
      </c>
      <c r="BU5" s="25">
        <f>BS5-BS30</f>
        <v>0.0017770972391281809</v>
      </c>
      <c r="BV5" s="21">
        <v>19.796</v>
      </c>
      <c r="BW5" s="21">
        <v>19.145</v>
      </c>
      <c r="BX5" s="44">
        <f aca="true" t="shared" si="10" ref="BX5:BX28">BW5-BV5</f>
        <v>-0.6509999999999998</v>
      </c>
      <c r="BY5" s="21">
        <f>BW5-BW30</f>
        <v>-1.2454166666666637</v>
      </c>
      <c r="BZ5" s="21">
        <f>BV5/C5</f>
        <v>0.02789662072658606</v>
      </c>
      <c r="CA5" s="21">
        <f>BW5/C5</f>
        <v>0.026979228319382202</v>
      </c>
      <c r="CB5" s="44">
        <f>CA5-BZ5</f>
        <v>-0.000917392407203857</v>
      </c>
      <c r="CC5" s="25">
        <f>CA5-CA30</f>
        <v>0.00017499991312503946</v>
      </c>
      <c r="CD5" s="21">
        <v>20.703</v>
      </c>
      <c r="CE5" s="21">
        <v>22.535</v>
      </c>
      <c r="CF5" s="45">
        <f aca="true" t="shared" si="11" ref="CF5:CF28">CE5-CD5</f>
        <v>1.8320000000000007</v>
      </c>
      <c r="CG5" s="21">
        <f>CE5-CE30</f>
        <v>0.16345833333333815</v>
      </c>
      <c r="CH5" s="21">
        <f>CD5/C5</f>
        <v>0.029174769594994505</v>
      </c>
      <c r="CI5" s="21">
        <f>CE5/C5</f>
        <v>0.03175643302048984</v>
      </c>
      <c r="CJ5" s="45">
        <f>CI5-CH5</f>
        <v>0.002581663425495335</v>
      </c>
      <c r="CK5" s="25">
        <f>CI5-CI30</f>
        <v>0.002400454568013282</v>
      </c>
      <c r="CL5" s="21">
        <f>J5+R5+Z5+AH5+AP5+AX5+BF5+BN5+BV5+CD5</f>
        <v>165.757</v>
      </c>
      <c r="CM5" s="49">
        <f>CL5/12</f>
        <v>13.813083333333333</v>
      </c>
      <c r="CN5" s="21">
        <f>K5+S5+AA5+AI5+AQ5+AY5+BG5+BO5+BW5+CE5</f>
        <v>153.071</v>
      </c>
      <c r="CO5" s="51">
        <f>CN5/12</f>
        <v>12.755916666666666</v>
      </c>
      <c r="CP5" s="54">
        <f aca="true" t="shared" si="12" ref="CP5:CP27">CN5-CL5</f>
        <v>-12.686000000000007</v>
      </c>
      <c r="CQ5" s="21">
        <f>CP5-CN30</f>
        <v>-167.75604166666668</v>
      </c>
      <c r="CR5" s="21">
        <f>CL5/C5</f>
        <v>0.23358558101519122</v>
      </c>
      <c r="CS5" s="21">
        <f aca="true" t="shared" si="13" ref="CS5:CS28">CN5/C5</f>
        <v>0.21570840731659197</v>
      </c>
      <c r="CT5" s="21">
        <f>CS5-CR5</f>
        <v>-0.017877173698599258</v>
      </c>
      <c r="CU5" s="21">
        <f>CS5-CT30</f>
        <v>0.19334675797718412</v>
      </c>
      <c r="CV5" s="79">
        <f>(CS5/12)*2535.08</f>
        <v>45.56983910167883</v>
      </c>
      <c r="CW5" s="82">
        <v>15</v>
      </c>
    </row>
    <row r="6" spans="1:101" s="22" customFormat="1" ht="16.5" customHeight="1">
      <c r="A6" s="53">
        <v>2</v>
      </c>
      <c r="B6" s="10" t="s">
        <v>20</v>
      </c>
      <c r="C6" s="99">
        <v>727.4</v>
      </c>
      <c r="D6" s="99"/>
      <c r="E6" s="53">
        <v>16</v>
      </c>
      <c r="F6" s="11">
        <v>16</v>
      </c>
      <c r="G6" s="11">
        <v>0</v>
      </c>
      <c r="H6" s="11">
        <v>16</v>
      </c>
      <c r="I6" s="11">
        <f aca="true" t="shared" si="14" ref="I6:I27">H6-F6</f>
        <v>0</v>
      </c>
      <c r="J6" s="21">
        <v>26.143</v>
      </c>
      <c r="K6" s="21">
        <v>25.768</v>
      </c>
      <c r="L6" s="44">
        <f t="shared" si="0"/>
        <v>-0.375</v>
      </c>
      <c r="M6" s="21">
        <f>K6-K30</f>
        <v>-2.4611249999999956</v>
      </c>
      <c r="N6" s="21">
        <f t="shared" si="1"/>
        <v>0.03594033544129777</v>
      </c>
      <c r="O6" s="21">
        <f t="shared" si="2"/>
        <v>0.03542480065988452</v>
      </c>
      <c r="P6" s="44">
        <f aca="true" t="shared" si="15" ref="P6:P28">O6-N6</f>
        <v>-0.0005155347814132516</v>
      </c>
      <c r="Q6" s="25">
        <f>O6-O30</f>
        <v>-0.0014061670945110516</v>
      </c>
      <c r="R6" s="21">
        <v>25.954</v>
      </c>
      <c r="S6" s="21">
        <v>20.876</v>
      </c>
      <c r="T6" s="44">
        <f t="shared" si="3"/>
        <v>-5.077999999999999</v>
      </c>
      <c r="U6" s="21">
        <f>S6-S30</f>
        <v>-3.451166666666669</v>
      </c>
      <c r="V6" s="21">
        <f>R6/C6</f>
        <v>0.035680505911465495</v>
      </c>
      <c r="W6" s="21">
        <f aca="true" t="shared" si="16" ref="W6:W28">S6/C6</f>
        <v>0.028699477591421503</v>
      </c>
      <c r="X6" s="44">
        <f aca="true" t="shared" si="17" ref="X6:X28">W6-V6</f>
        <v>-0.0069810283200439915</v>
      </c>
      <c r="Y6" s="25">
        <f>W6-W30</f>
        <v>-0.003111921738088469</v>
      </c>
      <c r="Z6" s="21">
        <v>21.786</v>
      </c>
      <c r="AA6" s="21">
        <v>18.972</v>
      </c>
      <c r="AB6" s="44">
        <f t="shared" si="4"/>
        <v>-2.814</v>
      </c>
      <c r="AC6" s="21">
        <f>AA6-AA30</f>
        <v>-2.093166666666665</v>
      </c>
      <c r="AD6" s="21">
        <f aca="true" t="shared" si="18" ref="AD6:AD28">Z6/C6</f>
        <v>0.02995050866098433</v>
      </c>
      <c r="AE6" s="21">
        <f aca="true" t="shared" si="19" ref="AE6:AE28">AA6/C6</f>
        <v>0.02608193566125928</v>
      </c>
      <c r="AF6" s="44">
        <f aca="true" t="shared" si="20" ref="AF6:AF28">AE6-AD6</f>
        <v>-0.00386857299972505</v>
      </c>
      <c r="AG6" s="25">
        <f>AE6-AE30</f>
        <v>-0.0013818556994316528</v>
      </c>
      <c r="AH6" s="21">
        <v>15.381</v>
      </c>
      <c r="AI6" s="21">
        <v>14.886</v>
      </c>
      <c r="AJ6" s="44">
        <f t="shared" si="5"/>
        <v>-0.495000000000001</v>
      </c>
      <c r="AK6" s="21">
        <f>AI6-AI30</f>
        <v>-1.8274583333333396</v>
      </c>
      <c r="AL6" s="21">
        <f aca="true" t="shared" si="21" ref="AL6:AL28">AH6/C6</f>
        <v>0.021145174594445974</v>
      </c>
      <c r="AM6" s="21">
        <f aca="true" t="shared" si="22" ref="AM6:AM28">AI6/C6</f>
        <v>0.02046466868298048</v>
      </c>
      <c r="AN6" s="44">
        <f aca="true" t="shared" si="23" ref="AN6:AN28">AM6-AL6</f>
        <v>-0.0006805059114654947</v>
      </c>
      <c r="AO6" s="25">
        <f>AM6-AM30</f>
        <v>-0.0011930255875469212</v>
      </c>
      <c r="AP6" s="21">
        <v>5.749</v>
      </c>
      <c r="AQ6" s="21">
        <v>6.686</v>
      </c>
      <c r="AR6" s="45">
        <f t="shared" si="6"/>
        <v>0.9370000000000003</v>
      </c>
      <c r="AS6" s="21">
        <f>AQ6-AQ30</f>
        <v>-0.7476250000000002</v>
      </c>
      <c r="AT6" s="21">
        <f aca="true" t="shared" si="24" ref="AT6:AT28">AP6/C6</f>
        <v>0.007903491888919438</v>
      </c>
      <c r="AU6" s="21">
        <f aca="true" t="shared" si="25" ref="AU6:AU28">AQ6/C6</f>
        <v>0.00919164146274402</v>
      </c>
      <c r="AV6" s="21">
        <f aca="true" t="shared" si="26" ref="AV6:AV28">AU6-AT6</f>
        <v>0.0012881495738245822</v>
      </c>
      <c r="AW6" s="25">
        <f>AU6-AU30</f>
        <v>-0.0004884804772615856</v>
      </c>
      <c r="AX6" s="21">
        <v>0</v>
      </c>
      <c r="AY6" s="21">
        <v>3.004</v>
      </c>
      <c r="AZ6" s="45">
        <f t="shared" si="7"/>
        <v>3.004</v>
      </c>
      <c r="BA6" s="21">
        <f>AY6-AY30</f>
        <v>0.9084166666666671</v>
      </c>
      <c r="BB6" s="21">
        <f aca="true" t="shared" si="27" ref="BB6:BB28">AX6/C6</f>
        <v>0</v>
      </c>
      <c r="BC6" s="21">
        <f aca="true" t="shared" si="28" ref="BC6:BC28">AY6/C6</f>
        <v>0.00412977728897443</v>
      </c>
      <c r="BD6" s="45">
        <f aca="true" t="shared" si="29" ref="BD6:BD28">BC6-BB6</f>
        <v>0.00412977728897443</v>
      </c>
      <c r="BE6" s="25">
        <f>BC6-BC30</f>
        <v>0.0014508808911602713</v>
      </c>
      <c r="BF6" s="21">
        <v>6.12</v>
      </c>
      <c r="BG6" s="21">
        <v>5.62</v>
      </c>
      <c r="BH6" s="44">
        <f t="shared" si="8"/>
        <v>-0.5</v>
      </c>
      <c r="BI6" s="21">
        <f>BG6-BG30</f>
        <v>-0.3164166666666661</v>
      </c>
      <c r="BJ6" s="21">
        <f aca="true" t="shared" si="30" ref="BJ6:BJ28">BF6/C6</f>
        <v>0.008413527632664284</v>
      </c>
      <c r="BK6" s="21">
        <f aca="true" t="shared" si="31" ref="BK6:BK28">BG6/C6</f>
        <v>0.007726147924113281</v>
      </c>
      <c r="BL6" s="44">
        <f aca="true" t="shared" si="32" ref="BL6:BL28">BK6-BJ6</f>
        <v>-0.0006873797085510036</v>
      </c>
      <c r="BM6" s="25">
        <f>BK6-BK30</f>
        <v>0.0001436191363207457</v>
      </c>
      <c r="BN6" s="21">
        <v>12.964</v>
      </c>
      <c r="BO6" s="21">
        <v>11.931</v>
      </c>
      <c r="BP6" s="44">
        <f t="shared" si="9"/>
        <v>-1.0330000000000013</v>
      </c>
      <c r="BQ6" s="21">
        <f>BO6-BO30</f>
        <v>-0.9419999999999984</v>
      </c>
      <c r="BR6" s="21">
        <f aca="true" t="shared" si="33" ref="BR6:BR28">BN6/C6</f>
        <v>0.017822381083310423</v>
      </c>
      <c r="BS6" s="21">
        <f aca="true" t="shared" si="34" ref="BS6:BS28">BO6/C6</f>
        <v>0.016402254605444047</v>
      </c>
      <c r="BT6" s="44">
        <f aca="true" t="shared" si="35" ref="BT6:BT28">BS6-BR6</f>
        <v>-0.0014201264778663757</v>
      </c>
      <c r="BU6" s="25">
        <f>BS6-BS30</f>
        <v>-0.0001699055044314668</v>
      </c>
      <c r="BV6" s="21">
        <v>18.16</v>
      </c>
      <c r="BW6" s="21">
        <v>18.13</v>
      </c>
      <c r="BX6" s="44">
        <f t="shared" si="10"/>
        <v>-0.030000000000001137</v>
      </c>
      <c r="BY6" s="21">
        <f>BW6-BW30</f>
        <v>-2.2604166666666643</v>
      </c>
      <c r="BZ6" s="21">
        <f aca="true" t="shared" si="36" ref="BZ6:BZ28">BV6/C6</f>
        <v>0.02496563101457245</v>
      </c>
      <c r="CA6" s="21">
        <f aca="true" t="shared" si="37" ref="CA6:CA28">BW6/C6</f>
        <v>0.024924388232059388</v>
      </c>
      <c r="CB6" s="44">
        <f aca="true" t="shared" si="38" ref="CB6:CB28">CA6-BZ6</f>
        <v>-4.1242782513061654E-05</v>
      </c>
      <c r="CC6" s="25">
        <f>CA6-CA30</f>
        <v>-0.001879840174197775</v>
      </c>
      <c r="CD6" s="21">
        <v>21.178</v>
      </c>
      <c r="CE6" s="21">
        <v>21.077</v>
      </c>
      <c r="CF6" s="44">
        <f t="shared" si="11"/>
        <v>-0.10099999999999909</v>
      </c>
      <c r="CG6" s="21">
        <f>CE6-CE30</f>
        <v>-1.2945416666666603</v>
      </c>
      <c r="CH6" s="21">
        <f aca="true" t="shared" si="39" ref="CH6:CH28">CD6/C6</f>
        <v>0.02911465493538631</v>
      </c>
      <c r="CI6" s="21">
        <f aca="true" t="shared" si="40" ref="CI6:CI28">CE6/C6</f>
        <v>0.02897580423425901</v>
      </c>
      <c r="CJ6" s="44">
        <f aca="true" t="shared" si="41" ref="CJ6:CJ28">CI6-CH6</f>
        <v>-0.00013885070112730144</v>
      </c>
      <c r="CK6" s="25">
        <f>CI6-CI30</f>
        <v>-0.0003801742182175487</v>
      </c>
      <c r="CL6" s="21">
        <f aca="true" t="shared" si="42" ref="CL6:CL27">J6+R6+Z6+AH6+AP6+AX6+BF6+BN6+BV6+CD6</f>
        <v>153.435</v>
      </c>
      <c r="CM6" s="49">
        <f aca="true" t="shared" si="43" ref="CM6:CM27">CL6/12</f>
        <v>12.78625</v>
      </c>
      <c r="CN6" s="21">
        <f aca="true" t="shared" si="44" ref="CN6:CN28">K6+S6+AA6+AI6+AQ6+AY6+BG6+BO6+BW6+CE6</f>
        <v>146.95000000000002</v>
      </c>
      <c r="CO6" s="51">
        <f aca="true" t="shared" si="45" ref="CO6:CO28">CN6/12</f>
        <v>12.245833333333335</v>
      </c>
      <c r="CP6" s="54">
        <f t="shared" si="12"/>
        <v>-6.484999999999985</v>
      </c>
      <c r="CQ6" s="21">
        <f>CP6-CN30</f>
        <v>-161.55504166666665</v>
      </c>
      <c r="CR6" s="21">
        <f aca="true" t="shared" si="46" ref="CR6:CR28">CL6/C6</f>
        <v>0.21093621116304648</v>
      </c>
      <c r="CS6" s="21">
        <f t="shared" si="13"/>
        <v>0.20202089634314</v>
      </c>
      <c r="CT6" s="21">
        <f aca="true" t="shared" si="47" ref="CT6:CT28">CS6-CR6</f>
        <v>-0.008915314819906484</v>
      </c>
      <c r="CU6" s="21">
        <f>CS6-CT30</f>
        <v>0.17965924700373215</v>
      </c>
      <c r="CV6" s="79">
        <f aca="true" t="shared" si="48" ref="CV6:CV28">(CS6/12)*2535.08</f>
        <v>42.67826115846395</v>
      </c>
      <c r="CW6" s="82">
        <v>7</v>
      </c>
    </row>
    <row r="7" spans="1:101" s="22" customFormat="1" ht="18" customHeight="1">
      <c r="A7" s="53">
        <v>3</v>
      </c>
      <c r="B7" s="10" t="s">
        <v>2</v>
      </c>
      <c r="C7" s="99">
        <v>879</v>
      </c>
      <c r="D7" s="99"/>
      <c r="E7" s="53">
        <v>12</v>
      </c>
      <c r="F7" s="11">
        <v>16.44</v>
      </c>
      <c r="G7" s="11">
        <v>0.64</v>
      </c>
      <c r="H7" s="11">
        <v>12.64</v>
      </c>
      <c r="I7" s="11">
        <f t="shared" si="14"/>
        <v>-3.8000000000000007</v>
      </c>
      <c r="J7" s="21">
        <v>25.64</v>
      </c>
      <c r="K7" s="21">
        <v>25.44</v>
      </c>
      <c r="L7" s="44">
        <f t="shared" si="0"/>
        <v>-0.1999999999999993</v>
      </c>
      <c r="M7" s="21">
        <f>K7-K30</f>
        <v>-2.789124999999995</v>
      </c>
      <c r="N7" s="21">
        <f t="shared" si="1"/>
        <v>0.029169510807736065</v>
      </c>
      <c r="O7" s="21">
        <f t="shared" si="2"/>
        <v>0.028941979522184302</v>
      </c>
      <c r="P7" s="44">
        <f t="shared" si="15"/>
        <v>-0.00022753128555176236</v>
      </c>
      <c r="Q7" s="25">
        <f>O7-O30</f>
        <v>-0.00788898823221127</v>
      </c>
      <c r="R7" s="21">
        <v>25.6</v>
      </c>
      <c r="S7" s="21">
        <v>20.84</v>
      </c>
      <c r="T7" s="44">
        <f t="shared" si="3"/>
        <v>-4.760000000000002</v>
      </c>
      <c r="U7" s="21">
        <f>S7-S30</f>
        <v>-3.4871666666666705</v>
      </c>
      <c r="V7" s="21">
        <f aca="true" t="shared" si="49" ref="V7:V28">R7/C7</f>
        <v>0.029124004550625714</v>
      </c>
      <c r="W7" s="21">
        <f t="shared" si="16"/>
        <v>0.023708759954493744</v>
      </c>
      <c r="X7" s="44">
        <f t="shared" si="17"/>
        <v>-0.00541524459613197</v>
      </c>
      <c r="Y7" s="25">
        <f>W7-W30</f>
        <v>-0.008102639375016228</v>
      </c>
      <c r="Z7" s="21">
        <v>21.04</v>
      </c>
      <c r="AA7" s="21">
        <v>18.6</v>
      </c>
      <c r="AB7" s="44">
        <f t="shared" si="4"/>
        <v>-2.4399999999999977</v>
      </c>
      <c r="AC7" s="21">
        <f>AA7-AA30</f>
        <v>-2.465166666666665</v>
      </c>
      <c r="AD7" s="21">
        <f t="shared" si="18"/>
        <v>0.023936291240045506</v>
      </c>
      <c r="AE7" s="21">
        <f t="shared" si="19"/>
        <v>0.021160409556313996</v>
      </c>
      <c r="AF7" s="44">
        <f t="shared" si="20"/>
        <v>-0.00277588168373151</v>
      </c>
      <c r="AG7" s="25">
        <f>AE7-AE30</f>
        <v>-0.006303381804376937</v>
      </c>
      <c r="AH7" s="21">
        <v>14.61</v>
      </c>
      <c r="AI7" s="21">
        <v>14.45</v>
      </c>
      <c r="AJ7" s="44">
        <f t="shared" si="5"/>
        <v>-0.16000000000000014</v>
      </c>
      <c r="AK7" s="21">
        <f>AI7-AI30</f>
        <v>-2.2634583333333396</v>
      </c>
      <c r="AL7" s="21">
        <f t="shared" si="21"/>
        <v>0.016621160409556312</v>
      </c>
      <c r="AM7" s="21">
        <f t="shared" si="22"/>
        <v>0.016439135381114904</v>
      </c>
      <c r="AN7" s="44">
        <f t="shared" si="23"/>
        <v>-0.0001820250284414078</v>
      </c>
      <c r="AO7" s="25">
        <f>AM7-AM30</f>
        <v>-0.005218558889412497</v>
      </c>
      <c r="AP7" s="21">
        <v>5.52</v>
      </c>
      <c r="AQ7" s="21">
        <v>6.43</v>
      </c>
      <c r="AR7" s="45">
        <f t="shared" si="6"/>
        <v>0.9100000000000001</v>
      </c>
      <c r="AS7" s="21">
        <f>AQ7-AQ30</f>
        <v>-1.0036250000000004</v>
      </c>
      <c r="AT7" s="21">
        <f t="shared" si="24"/>
        <v>0.006279863481228668</v>
      </c>
      <c r="AU7" s="21">
        <f t="shared" si="25"/>
        <v>0.007315130830489192</v>
      </c>
      <c r="AV7" s="21">
        <f t="shared" si="26"/>
        <v>0.0010352673492605236</v>
      </c>
      <c r="AW7" s="25">
        <f>AU7-AU30</f>
        <v>-0.0023649911095164145</v>
      </c>
      <c r="AX7" s="21">
        <v>0</v>
      </c>
      <c r="AY7" s="21">
        <v>2.77</v>
      </c>
      <c r="AZ7" s="45">
        <f t="shared" si="7"/>
        <v>2.77</v>
      </c>
      <c r="BA7" s="21">
        <f>AY7-AY30</f>
        <v>0.6744166666666671</v>
      </c>
      <c r="BB7" s="21">
        <f t="shared" si="27"/>
        <v>0</v>
      </c>
      <c r="BC7" s="21">
        <f t="shared" si="28"/>
        <v>0.0031513083048919227</v>
      </c>
      <c r="BD7" s="45">
        <f t="shared" si="29"/>
        <v>0.0031513083048919227</v>
      </c>
      <c r="BE7" s="25">
        <f>BC7-BC30</f>
        <v>0.0004724119070777643</v>
      </c>
      <c r="BF7" s="21">
        <v>4.06</v>
      </c>
      <c r="BG7" s="21">
        <v>6</v>
      </c>
      <c r="BH7" s="45">
        <f t="shared" si="8"/>
        <v>1.9400000000000004</v>
      </c>
      <c r="BI7" s="21">
        <f>BG7-BG30</f>
        <v>0.06358333333333377</v>
      </c>
      <c r="BJ7" s="21">
        <f t="shared" si="30"/>
        <v>0.004618885096700796</v>
      </c>
      <c r="BK7" s="21">
        <f t="shared" si="31"/>
        <v>0.006825938566552901</v>
      </c>
      <c r="BL7" s="45">
        <f t="shared" si="32"/>
        <v>0.0022070534698521048</v>
      </c>
      <c r="BM7" s="25">
        <f>BK7-BK30</f>
        <v>-0.0007565902212396339</v>
      </c>
      <c r="BN7" s="21">
        <v>12.23</v>
      </c>
      <c r="BO7" s="21">
        <v>11.55</v>
      </c>
      <c r="BP7" s="44">
        <f t="shared" si="9"/>
        <v>-0.6799999999999997</v>
      </c>
      <c r="BQ7" s="21">
        <f>BO7-BO30</f>
        <v>-1.3229999999999968</v>
      </c>
      <c r="BR7" s="21">
        <f t="shared" si="33"/>
        <v>0.01391353811149033</v>
      </c>
      <c r="BS7" s="21">
        <f t="shared" si="34"/>
        <v>0.013139931740614336</v>
      </c>
      <c r="BT7" s="44">
        <f t="shared" si="35"/>
        <v>-0.0007736063708759944</v>
      </c>
      <c r="BU7" s="25">
        <f>BS7-BS30</f>
        <v>-0.003432228369261178</v>
      </c>
      <c r="BV7" s="21">
        <v>17.53</v>
      </c>
      <c r="BW7" s="21">
        <v>17.26</v>
      </c>
      <c r="BX7" s="44">
        <f t="shared" si="10"/>
        <v>-0.2699999999999996</v>
      </c>
      <c r="BY7" s="21">
        <f>BW7-BW30</f>
        <v>-3.1304166666666617</v>
      </c>
      <c r="BZ7" s="21">
        <f t="shared" si="36"/>
        <v>0.01994311717861206</v>
      </c>
      <c r="CA7" s="21">
        <f t="shared" si="37"/>
        <v>0.01963594994311718</v>
      </c>
      <c r="CB7" s="44">
        <f t="shared" si="38"/>
        <v>-0.0003071672354948776</v>
      </c>
      <c r="CC7" s="25">
        <f>CA7-CA30</f>
        <v>-0.007168278463139981</v>
      </c>
      <c r="CD7" s="21">
        <v>20.45</v>
      </c>
      <c r="CE7" s="21">
        <v>20.55</v>
      </c>
      <c r="CF7" s="45">
        <f t="shared" si="11"/>
        <v>0.10000000000000142</v>
      </c>
      <c r="CG7" s="21">
        <f>CE7-CE30</f>
        <v>-1.8215416666666613</v>
      </c>
      <c r="CH7" s="21">
        <f t="shared" si="39"/>
        <v>0.023265073947667803</v>
      </c>
      <c r="CI7" s="21">
        <f t="shared" si="40"/>
        <v>0.023378839590443685</v>
      </c>
      <c r="CJ7" s="45">
        <f t="shared" si="41"/>
        <v>0.00011376564277588291</v>
      </c>
      <c r="CK7" s="25">
        <f>CI7-CI30</f>
        <v>-0.005977138862032872</v>
      </c>
      <c r="CL7" s="21">
        <f t="shared" si="42"/>
        <v>146.68</v>
      </c>
      <c r="CM7" s="49">
        <f t="shared" si="43"/>
        <v>12.223333333333334</v>
      </c>
      <c r="CN7" s="21">
        <f t="shared" si="44"/>
        <v>143.89</v>
      </c>
      <c r="CO7" s="51">
        <f t="shared" si="45"/>
        <v>11.990833333333333</v>
      </c>
      <c r="CP7" s="54">
        <f t="shared" si="12"/>
        <v>-2.7900000000000205</v>
      </c>
      <c r="CQ7" s="21">
        <f>CP7-CN30</f>
        <v>-157.8600416666667</v>
      </c>
      <c r="CR7" s="21">
        <f t="shared" si="46"/>
        <v>0.16687144482366326</v>
      </c>
      <c r="CS7" s="21">
        <f t="shared" si="13"/>
        <v>0.16369738339021614</v>
      </c>
      <c r="CT7" s="21">
        <f t="shared" si="47"/>
        <v>-0.0031740614334471173</v>
      </c>
      <c r="CU7" s="21">
        <f>CS7-CT30</f>
        <v>0.1413357340508083</v>
      </c>
      <c r="CV7" s="79">
        <f t="shared" si="48"/>
        <v>34.58216355707243</v>
      </c>
      <c r="CW7" s="82">
        <v>1</v>
      </c>
    </row>
    <row r="8" spans="1:101" s="22" customFormat="1" ht="18.75" customHeight="1">
      <c r="A8" s="53">
        <v>4</v>
      </c>
      <c r="B8" s="10" t="s">
        <v>3</v>
      </c>
      <c r="C8" s="99">
        <v>820.3</v>
      </c>
      <c r="D8" s="99"/>
      <c r="E8" s="53">
        <v>16</v>
      </c>
      <c r="F8" s="11">
        <v>17.07</v>
      </c>
      <c r="G8" s="11">
        <v>1.07</v>
      </c>
      <c r="H8" s="11">
        <v>17.07</v>
      </c>
      <c r="I8" s="11">
        <f t="shared" si="14"/>
        <v>0</v>
      </c>
      <c r="J8" s="21">
        <v>30.31</v>
      </c>
      <c r="K8" s="21">
        <v>29.43</v>
      </c>
      <c r="L8" s="44">
        <f t="shared" si="0"/>
        <v>-0.879999999999999</v>
      </c>
      <c r="M8" s="21">
        <f>K8-K30</f>
        <v>1.2008750000000035</v>
      </c>
      <c r="N8" s="21">
        <f t="shared" si="1"/>
        <v>0.036949896379373404</v>
      </c>
      <c r="O8" s="21">
        <f t="shared" si="2"/>
        <v>0.035877118127514325</v>
      </c>
      <c r="P8" s="44">
        <f t="shared" si="15"/>
        <v>-0.0010727782518590787</v>
      </c>
      <c r="Q8" s="25">
        <f>O8-O30</f>
        <v>-0.000953849626881248</v>
      </c>
      <c r="R8" s="21">
        <v>28.8</v>
      </c>
      <c r="S8" s="21">
        <v>23.92</v>
      </c>
      <c r="T8" s="44">
        <f t="shared" si="3"/>
        <v>-4.879999999999999</v>
      </c>
      <c r="U8" s="21">
        <f>S8-S30</f>
        <v>-0.4071666666666687</v>
      </c>
      <c r="V8" s="21">
        <f t="shared" si="49"/>
        <v>0.03510910642447885</v>
      </c>
      <c r="W8" s="21">
        <f t="shared" si="16"/>
        <v>0.02916006339144216</v>
      </c>
      <c r="X8" s="44">
        <f t="shared" si="17"/>
        <v>-0.005949043033036689</v>
      </c>
      <c r="Y8" s="25">
        <f>W8-W30</f>
        <v>-0.002651335938067812</v>
      </c>
      <c r="Z8" s="21">
        <v>24.52</v>
      </c>
      <c r="AA8" s="21">
        <v>21.83</v>
      </c>
      <c r="AB8" s="44">
        <f t="shared" si="4"/>
        <v>-2.6900000000000013</v>
      </c>
      <c r="AC8" s="21">
        <f>AA8-AA30</f>
        <v>0.7648333333333319</v>
      </c>
      <c r="AD8" s="21">
        <f t="shared" si="18"/>
        <v>0.029891503108618798</v>
      </c>
      <c r="AE8" s="21">
        <f t="shared" si="19"/>
        <v>0.02661221504327685</v>
      </c>
      <c r="AF8" s="44">
        <f t="shared" si="20"/>
        <v>-0.003279288065341949</v>
      </c>
      <c r="AG8" s="25">
        <f>AE8-AE30</f>
        <v>-0.0008515763174140843</v>
      </c>
      <c r="AH8" s="21">
        <v>18.06</v>
      </c>
      <c r="AI8" s="21">
        <v>17.67</v>
      </c>
      <c r="AJ8" s="44">
        <f t="shared" si="5"/>
        <v>-0.389999999999997</v>
      </c>
      <c r="AK8" s="21">
        <f>AI8-AI30</f>
        <v>0.9565416666666628</v>
      </c>
      <c r="AL8" s="21">
        <f t="shared" si="21"/>
        <v>0.022016335487016946</v>
      </c>
      <c r="AM8" s="21">
        <f t="shared" si="22"/>
        <v>0.02154089967085213</v>
      </c>
      <c r="AN8" s="44">
        <f t="shared" si="23"/>
        <v>-0.00047543581616481603</v>
      </c>
      <c r="AO8" s="25">
        <f>AM8-AM30</f>
        <v>-0.00011679459967527117</v>
      </c>
      <c r="AP8" s="21">
        <v>5.82</v>
      </c>
      <c r="AQ8" s="21">
        <v>7.18</v>
      </c>
      <c r="AR8" s="45">
        <f t="shared" si="6"/>
        <v>1.3599999999999994</v>
      </c>
      <c r="AS8" s="21">
        <f>AQ8-AQ30</f>
        <v>-0.25362500000000043</v>
      </c>
      <c r="AT8" s="21">
        <f t="shared" si="24"/>
        <v>0.0070949652566134344</v>
      </c>
      <c r="AU8" s="21">
        <f t="shared" si="25"/>
        <v>0.008752895282213824</v>
      </c>
      <c r="AV8" s="45">
        <f t="shared" si="26"/>
        <v>0.0016579300256003892</v>
      </c>
      <c r="AW8" s="25">
        <f>AU8-AU30</f>
        <v>-0.0009272266577917826</v>
      </c>
      <c r="AX8" s="21">
        <v>0</v>
      </c>
      <c r="AY8" s="21">
        <v>3.49</v>
      </c>
      <c r="AZ8" s="45">
        <f t="shared" si="7"/>
        <v>3.49</v>
      </c>
      <c r="BA8" s="21">
        <f>AY8-AY30</f>
        <v>1.3944166666666673</v>
      </c>
      <c r="BB8" s="21">
        <f t="shared" si="27"/>
        <v>0</v>
      </c>
      <c r="BC8" s="21">
        <f t="shared" si="28"/>
        <v>0.004254541021577472</v>
      </c>
      <c r="BD8" s="45">
        <f t="shared" si="29"/>
        <v>0.004254541021577472</v>
      </c>
      <c r="BE8" s="25">
        <f>BC8-BC30</f>
        <v>0.0015756446237633137</v>
      </c>
      <c r="BF8" s="21">
        <v>12.56</v>
      </c>
      <c r="BG8" s="21">
        <v>6.145</v>
      </c>
      <c r="BH8" s="44">
        <f t="shared" si="8"/>
        <v>-6.415000000000001</v>
      </c>
      <c r="BI8" s="21">
        <f>BG8-BG30</f>
        <v>0.20858333333333334</v>
      </c>
      <c r="BJ8" s="21">
        <f t="shared" si="30"/>
        <v>0.015311471412897721</v>
      </c>
      <c r="BK8" s="21">
        <f t="shared" si="31"/>
        <v>0.007491161770084115</v>
      </c>
      <c r="BL8" s="44">
        <f t="shared" si="32"/>
        <v>-0.007820309642813605</v>
      </c>
      <c r="BM8" s="25">
        <f>BK8-BK30</f>
        <v>-9.136701770841998E-05</v>
      </c>
      <c r="BN8" s="21">
        <v>14.5</v>
      </c>
      <c r="BO8" s="21">
        <v>13.95</v>
      </c>
      <c r="BP8" s="44">
        <f t="shared" si="9"/>
        <v>-0.5500000000000007</v>
      </c>
      <c r="BQ8" s="21">
        <f>BO8-BO30</f>
        <v>1.0770000000000017</v>
      </c>
      <c r="BR8" s="21">
        <f t="shared" si="33"/>
        <v>0.017676459831768868</v>
      </c>
      <c r="BS8" s="21">
        <f t="shared" si="34"/>
        <v>0.017005973424356943</v>
      </c>
      <c r="BT8" s="44">
        <f t="shared" si="35"/>
        <v>-0.000670486407411925</v>
      </c>
      <c r="BU8" s="25">
        <f>BS8-BS30</f>
        <v>0.00043381331448142865</v>
      </c>
      <c r="BV8" s="21">
        <v>20.06</v>
      </c>
      <c r="BW8" s="21">
        <v>21.61</v>
      </c>
      <c r="BX8" s="45">
        <f t="shared" si="10"/>
        <v>1.5500000000000007</v>
      </c>
      <c r="BY8" s="21">
        <f>BW8-BW30</f>
        <v>1.2195833333333361</v>
      </c>
      <c r="BZ8" s="21">
        <f t="shared" si="36"/>
        <v>0.024454467877605753</v>
      </c>
      <c r="CA8" s="21">
        <f t="shared" si="37"/>
        <v>0.02634402048031208</v>
      </c>
      <c r="CB8" s="45">
        <f t="shared" si="38"/>
        <v>0.0018895526027063285</v>
      </c>
      <c r="CC8" s="25">
        <f>CA8-CA30</f>
        <v>-0.0004602079259450817</v>
      </c>
      <c r="CD8" s="21">
        <v>23.557</v>
      </c>
      <c r="CE8" s="21">
        <v>23.4</v>
      </c>
      <c r="CF8" s="44">
        <f t="shared" si="11"/>
        <v>-0.15700000000000003</v>
      </c>
      <c r="CG8" s="21">
        <f>CE8-CE30</f>
        <v>1.0284583333333366</v>
      </c>
      <c r="CH8" s="21">
        <f t="shared" si="39"/>
        <v>0.028717542362550287</v>
      </c>
      <c r="CI8" s="21">
        <f t="shared" si="40"/>
        <v>0.028526148969889066</v>
      </c>
      <c r="CJ8" s="44">
        <f t="shared" si="41"/>
        <v>-0.00019139339266122102</v>
      </c>
      <c r="CK8" s="25">
        <f>CI8-CI30</f>
        <v>-0.0008298294825874915</v>
      </c>
      <c r="CL8" s="21">
        <f t="shared" si="42"/>
        <v>178.18699999999998</v>
      </c>
      <c r="CM8" s="49">
        <f t="shared" si="43"/>
        <v>14.848916666666666</v>
      </c>
      <c r="CN8" s="21">
        <f t="shared" si="44"/>
        <v>168.625</v>
      </c>
      <c r="CO8" s="51">
        <f t="shared" si="45"/>
        <v>14.052083333333334</v>
      </c>
      <c r="CP8" s="54">
        <f t="shared" si="12"/>
        <v>-9.561999999999983</v>
      </c>
      <c r="CQ8" s="21">
        <f>CP8-CN30</f>
        <v>-164.63204166666665</v>
      </c>
      <c r="CR8" s="21">
        <f t="shared" si="46"/>
        <v>0.21722174814092404</v>
      </c>
      <c r="CS8" s="21">
        <f t="shared" si="13"/>
        <v>0.20556503718151897</v>
      </c>
      <c r="CT8" s="21">
        <f t="shared" si="47"/>
        <v>-0.01165671095940507</v>
      </c>
      <c r="CU8" s="21">
        <f>CS8-CT30</f>
        <v>0.18320338784211113</v>
      </c>
      <c r="CV8" s="79">
        <f t="shared" si="48"/>
        <v>43.426984538177095</v>
      </c>
      <c r="CW8" s="82">
        <v>12</v>
      </c>
    </row>
    <row r="9" spans="1:101" s="22" customFormat="1" ht="16.5" customHeight="1">
      <c r="A9" s="53">
        <v>5</v>
      </c>
      <c r="B9" s="10" t="s">
        <v>32</v>
      </c>
      <c r="C9" s="99">
        <v>885.43</v>
      </c>
      <c r="D9" s="99"/>
      <c r="E9" s="53">
        <v>16</v>
      </c>
      <c r="F9" s="11">
        <v>16.82</v>
      </c>
      <c r="G9" s="11">
        <v>0.82</v>
      </c>
      <c r="H9" s="11">
        <v>16.82</v>
      </c>
      <c r="I9" s="11">
        <f t="shared" si="14"/>
        <v>0</v>
      </c>
      <c r="J9" s="21">
        <v>35.5</v>
      </c>
      <c r="K9" s="21">
        <v>33.24</v>
      </c>
      <c r="L9" s="44">
        <f t="shared" si="0"/>
        <v>-2.259999999999998</v>
      </c>
      <c r="M9" s="21">
        <f>K9-K30</f>
        <v>5.010875000000006</v>
      </c>
      <c r="N9" s="21">
        <f t="shared" si="1"/>
        <v>0.040093513885908545</v>
      </c>
      <c r="O9" s="21">
        <f t="shared" si="2"/>
        <v>0.03754108173429859</v>
      </c>
      <c r="P9" s="44">
        <f t="shared" si="15"/>
        <v>-0.002552432151609954</v>
      </c>
      <c r="Q9" s="25">
        <f>O9-O30</f>
        <v>0.0007101139799030182</v>
      </c>
      <c r="R9" s="21">
        <v>32.36</v>
      </c>
      <c r="S9" s="21">
        <v>27.29</v>
      </c>
      <c r="T9" s="44">
        <f t="shared" si="3"/>
        <v>-5.07</v>
      </c>
      <c r="U9" s="21">
        <f>S9-S30</f>
        <v>2.9628333333333288</v>
      </c>
      <c r="V9" s="21">
        <f t="shared" si="49"/>
        <v>0.036547214347831</v>
      </c>
      <c r="W9" s="21">
        <f t="shared" si="16"/>
        <v>0.03082118292806885</v>
      </c>
      <c r="X9" s="44">
        <f t="shared" si="17"/>
        <v>-0.005726031419762152</v>
      </c>
      <c r="Y9" s="25">
        <f>W9-W30</f>
        <v>-0.000990216401441122</v>
      </c>
      <c r="Z9" s="21">
        <v>28.03</v>
      </c>
      <c r="AA9" s="21">
        <v>24.7</v>
      </c>
      <c r="AB9" s="44">
        <f t="shared" si="4"/>
        <v>-3.330000000000002</v>
      </c>
      <c r="AC9" s="21">
        <f>AA9-AA30</f>
        <v>3.634833333333333</v>
      </c>
      <c r="AD9" s="21">
        <f t="shared" si="18"/>
        <v>0.03165693504850751</v>
      </c>
      <c r="AE9" s="21">
        <f t="shared" si="19"/>
        <v>0.02789605050653355</v>
      </c>
      <c r="AF9" s="44">
        <f t="shared" si="20"/>
        <v>-0.003760884541973958</v>
      </c>
      <c r="AG9" s="25">
        <f>AE9-AE30</f>
        <v>0.00043225914584261657</v>
      </c>
      <c r="AH9" s="21">
        <v>20.8</v>
      </c>
      <c r="AI9" s="21">
        <v>20.18</v>
      </c>
      <c r="AJ9" s="44">
        <f t="shared" si="5"/>
        <v>-0.620000000000001</v>
      </c>
      <c r="AK9" s="21">
        <f>AI9-AI30</f>
        <v>3.466541666666661</v>
      </c>
      <c r="AL9" s="21">
        <f t="shared" si="21"/>
        <v>0.02349141095287036</v>
      </c>
      <c r="AM9" s="21">
        <f t="shared" si="22"/>
        <v>0.022791186203313645</v>
      </c>
      <c r="AN9" s="44">
        <f t="shared" si="23"/>
        <v>-0.0007002247495567146</v>
      </c>
      <c r="AO9" s="25">
        <f>AM9-AM30</f>
        <v>0.0011334919327862444</v>
      </c>
      <c r="AP9" s="21">
        <v>6.71</v>
      </c>
      <c r="AQ9" s="21">
        <v>8.06</v>
      </c>
      <c r="AR9" s="45">
        <f t="shared" si="6"/>
        <v>1.3500000000000005</v>
      </c>
      <c r="AS9" s="21">
        <f>AQ9-AQ30</f>
        <v>0.6263750000000003</v>
      </c>
      <c r="AT9" s="21">
        <f t="shared" si="24"/>
        <v>0.007578238821815389</v>
      </c>
      <c r="AU9" s="21">
        <f t="shared" si="25"/>
        <v>0.009102921744237264</v>
      </c>
      <c r="AV9" s="45">
        <f t="shared" si="26"/>
        <v>0.0015246829224218744</v>
      </c>
      <c r="AW9" s="25">
        <f>AU9-AU30</f>
        <v>-0.0005772001957683424</v>
      </c>
      <c r="AX9" s="21">
        <v>0</v>
      </c>
      <c r="AY9" s="21">
        <v>3.81</v>
      </c>
      <c r="AZ9" s="45">
        <f t="shared" si="7"/>
        <v>3.81</v>
      </c>
      <c r="BA9" s="21">
        <f>AY9-AY30</f>
        <v>1.7144166666666671</v>
      </c>
      <c r="BB9" s="21">
        <f t="shared" si="27"/>
        <v>0</v>
      </c>
      <c r="BC9" s="21">
        <f t="shared" si="28"/>
        <v>0.004302994025501734</v>
      </c>
      <c r="BD9" s="45">
        <f t="shared" si="29"/>
        <v>0.004302994025501734</v>
      </c>
      <c r="BE9" s="25">
        <f>BC9-BC30</f>
        <v>0.0016240976276875752</v>
      </c>
      <c r="BF9" s="21">
        <v>7.86</v>
      </c>
      <c r="BG9" s="21">
        <v>6.99</v>
      </c>
      <c r="BH9" s="44">
        <f t="shared" si="8"/>
        <v>-0.8700000000000001</v>
      </c>
      <c r="BI9" s="21">
        <f>BG9-BG30</f>
        <v>1.053583333333334</v>
      </c>
      <c r="BJ9" s="21">
        <f t="shared" si="30"/>
        <v>0.008877042792767357</v>
      </c>
      <c r="BK9" s="21">
        <f t="shared" si="31"/>
        <v>0.00789446935387326</v>
      </c>
      <c r="BL9" s="44">
        <f t="shared" si="32"/>
        <v>-0.0009825734388940969</v>
      </c>
      <c r="BM9" s="25">
        <f>BK9-BK30</f>
        <v>0.00031194056608072496</v>
      </c>
      <c r="BN9" s="21">
        <v>16.01</v>
      </c>
      <c r="BO9" s="21">
        <v>14.11</v>
      </c>
      <c r="BP9" s="44">
        <f t="shared" si="9"/>
        <v>-1.9000000000000021</v>
      </c>
      <c r="BQ9" s="21">
        <f>BO9-BO30</f>
        <v>1.2370000000000019</v>
      </c>
      <c r="BR9" s="21">
        <f t="shared" si="33"/>
        <v>0.01808161006516608</v>
      </c>
      <c r="BS9" s="21">
        <f t="shared" si="34"/>
        <v>0.015935760026201957</v>
      </c>
      <c r="BT9" s="44">
        <f t="shared" si="35"/>
        <v>-0.0021458500389641214</v>
      </c>
      <c r="BU9" s="25">
        <f>BS9-BS30</f>
        <v>-0.0006364000836735564</v>
      </c>
      <c r="BV9" s="21">
        <v>23.13</v>
      </c>
      <c r="BW9" s="21">
        <v>24.22</v>
      </c>
      <c r="BX9" s="45">
        <f t="shared" si="10"/>
        <v>1.0899999999999999</v>
      </c>
      <c r="BY9" s="21">
        <f>BW9-BW30</f>
        <v>3.8295833333333356</v>
      </c>
      <c r="BZ9" s="21">
        <f t="shared" si="36"/>
        <v>0.026122900737494778</v>
      </c>
      <c r="CA9" s="21">
        <f t="shared" si="37"/>
        <v>0.02735394102300577</v>
      </c>
      <c r="CB9" s="45">
        <f t="shared" si="38"/>
        <v>0.0012310402855109925</v>
      </c>
      <c r="CC9" s="25">
        <f>CA9-CA30</f>
        <v>0.0005497126167486079</v>
      </c>
      <c r="CD9" s="21">
        <v>27.29</v>
      </c>
      <c r="CE9" s="21">
        <v>26.228</v>
      </c>
      <c r="CF9" s="44">
        <f t="shared" si="11"/>
        <v>-1.0619999999999976</v>
      </c>
      <c r="CG9" s="21">
        <f>CE9-CE30</f>
        <v>3.8564583333333395</v>
      </c>
      <c r="CH9" s="21">
        <f t="shared" si="39"/>
        <v>0.03082118292806885</v>
      </c>
      <c r="CI9" s="21">
        <f t="shared" si="40"/>
        <v>0.029621765695763642</v>
      </c>
      <c r="CJ9" s="44">
        <f t="shared" si="41"/>
        <v>-0.0011994172323052076</v>
      </c>
      <c r="CK9" s="25">
        <f>CI9-CI30</f>
        <v>0.0002657872432870849</v>
      </c>
      <c r="CL9" s="21">
        <f t="shared" si="42"/>
        <v>197.68999999999997</v>
      </c>
      <c r="CM9" s="49">
        <f t="shared" si="43"/>
        <v>16.474166666666665</v>
      </c>
      <c r="CN9" s="21">
        <f t="shared" si="44"/>
        <v>188.828</v>
      </c>
      <c r="CO9" s="51">
        <f t="shared" si="45"/>
        <v>15.735666666666667</v>
      </c>
      <c r="CP9" s="54">
        <f t="shared" si="12"/>
        <v>-8.861999999999966</v>
      </c>
      <c r="CQ9" s="21">
        <f>CP9-CN30</f>
        <v>-163.93204166666663</v>
      </c>
      <c r="CR9" s="21">
        <f t="shared" si="46"/>
        <v>0.2232700495804298</v>
      </c>
      <c r="CS9" s="21">
        <f t="shared" si="13"/>
        <v>0.21326135324079828</v>
      </c>
      <c r="CT9" s="21">
        <f t="shared" si="47"/>
        <v>-0.010008696339631529</v>
      </c>
      <c r="CU9" s="21">
        <f>CS9-CT30</f>
        <v>0.19089970390139044</v>
      </c>
      <c r="CV9" s="79">
        <f t="shared" si="48"/>
        <v>45.052882614473575</v>
      </c>
      <c r="CW9" s="82">
        <v>14</v>
      </c>
    </row>
    <row r="10" spans="1:101" s="22" customFormat="1" ht="15.75" customHeight="1">
      <c r="A10" s="53">
        <v>6</v>
      </c>
      <c r="B10" s="10" t="s">
        <v>11</v>
      </c>
      <c r="C10" s="99">
        <v>1284.14</v>
      </c>
      <c r="D10" s="99"/>
      <c r="E10" s="53">
        <v>16</v>
      </c>
      <c r="F10" s="11">
        <v>16</v>
      </c>
      <c r="G10" s="11">
        <v>0</v>
      </c>
      <c r="H10" s="11">
        <v>16</v>
      </c>
      <c r="I10" s="11">
        <f t="shared" si="14"/>
        <v>0</v>
      </c>
      <c r="J10" s="21">
        <v>38.331</v>
      </c>
      <c r="K10" s="21">
        <v>41.509</v>
      </c>
      <c r="L10" s="45">
        <f t="shared" si="0"/>
        <v>3.1779999999999973</v>
      </c>
      <c r="M10" s="21">
        <f>K10-K30</f>
        <v>13.279875000000004</v>
      </c>
      <c r="N10" s="21">
        <f t="shared" si="1"/>
        <v>0.029849549114582524</v>
      </c>
      <c r="O10" s="21">
        <f t="shared" si="2"/>
        <v>0.032324357157319294</v>
      </c>
      <c r="P10" s="45">
        <f t="shared" si="15"/>
        <v>0.002474808042736771</v>
      </c>
      <c r="Q10" s="25">
        <f>O10-O30</f>
        <v>-0.0045066105970762785</v>
      </c>
      <c r="R10" s="21">
        <v>39.069</v>
      </c>
      <c r="S10" s="21">
        <v>34.12</v>
      </c>
      <c r="T10" s="44">
        <f t="shared" si="3"/>
        <v>-4.949000000000005</v>
      </c>
      <c r="U10" s="21">
        <f>S10-S30</f>
        <v>9.792833333333327</v>
      </c>
      <c r="V10" s="21">
        <f t="shared" si="49"/>
        <v>0.030424252807326305</v>
      </c>
      <c r="W10" s="21">
        <f t="shared" si="16"/>
        <v>0.026570311648262648</v>
      </c>
      <c r="X10" s="44">
        <f t="shared" si="17"/>
        <v>-0.0038539411590636577</v>
      </c>
      <c r="Y10" s="25">
        <f>W10-W30</f>
        <v>-0.005241087681247324</v>
      </c>
      <c r="Z10" s="36">
        <v>23.324</v>
      </c>
      <c r="AA10" s="21">
        <v>31.461</v>
      </c>
      <c r="AB10" s="45">
        <f t="shared" si="4"/>
        <v>8.136999999999997</v>
      </c>
      <c r="AC10" s="21">
        <f>AA10-AA30</f>
        <v>10.395833333333332</v>
      </c>
      <c r="AD10" s="21">
        <f t="shared" si="18"/>
        <v>0.018163128630834646</v>
      </c>
      <c r="AE10" s="21">
        <f t="shared" si="19"/>
        <v>0.024499665145544875</v>
      </c>
      <c r="AF10" s="45">
        <f t="shared" si="20"/>
        <v>0.0063365365147102296</v>
      </c>
      <c r="AG10" s="25">
        <f>AE10-AE30</f>
        <v>-0.002964126215146058</v>
      </c>
      <c r="AH10" s="21">
        <v>22.372</v>
      </c>
      <c r="AI10" s="21">
        <v>25.327</v>
      </c>
      <c r="AJ10" s="45">
        <f t="shared" si="5"/>
        <v>2.955000000000002</v>
      </c>
      <c r="AK10" s="21">
        <f>AI10-AI30</f>
        <v>8.613541666666663</v>
      </c>
      <c r="AL10" s="21">
        <f t="shared" si="21"/>
        <v>0.017421776441820983</v>
      </c>
      <c r="AM10" s="21">
        <f t="shared" si="22"/>
        <v>0.019722927406669054</v>
      </c>
      <c r="AN10" s="45">
        <f t="shared" si="23"/>
        <v>0.0023011509648480713</v>
      </c>
      <c r="AO10" s="25">
        <f>AM10-AM30</f>
        <v>-0.001934766863858347</v>
      </c>
      <c r="AP10" s="21">
        <v>8.95</v>
      </c>
      <c r="AQ10" s="21">
        <v>11.457</v>
      </c>
      <c r="AR10" s="45">
        <f t="shared" si="6"/>
        <v>2.5070000000000014</v>
      </c>
      <c r="AS10" s="21">
        <f>AQ10-AQ30</f>
        <v>4.023375000000001</v>
      </c>
      <c r="AT10" s="21">
        <f t="shared" si="24"/>
        <v>0.00696964505427757</v>
      </c>
      <c r="AU10" s="21">
        <f t="shared" si="25"/>
        <v>0.008921924400766272</v>
      </c>
      <c r="AV10" s="45">
        <f t="shared" si="26"/>
        <v>0.0019522793464887018</v>
      </c>
      <c r="AW10" s="25">
        <f>AU10-AU30</f>
        <v>-0.0007581975392393341</v>
      </c>
      <c r="AX10" s="21">
        <v>0</v>
      </c>
      <c r="AY10" s="21">
        <v>4.966</v>
      </c>
      <c r="AZ10" s="45">
        <f t="shared" si="7"/>
        <v>4.966</v>
      </c>
      <c r="BA10" s="21">
        <f>AY10-AY30</f>
        <v>2.8704166666666673</v>
      </c>
      <c r="BB10" s="21">
        <f t="shared" si="27"/>
        <v>0</v>
      </c>
      <c r="BC10" s="21">
        <f t="shared" si="28"/>
        <v>0.003867179591010326</v>
      </c>
      <c r="BD10" s="45">
        <f t="shared" si="29"/>
        <v>0.003867179591010326</v>
      </c>
      <c r="BE10" s="25">
        <f>BC10-BC30</f>
        <v>0.0011882831931961674</v>
      </c>
      <c r="BF10" s="21">
        <v>9.682</v>
      </c>
      <c r="BG10" s="21">
        <v>9.013</v>
      </c>
      <c r="BH10" s="44">
        <f t="shared" si="8"/>
        <v>-0.6690000000000005</v>
      </c>
      <c r="BI10" s="21">
        <f>BG10-BG30</f>
        <v>3.0765833333333337</v>
      </c>
      <c r="BJ10" s="21">
        <f t="shared" si="30"/>
        <v>0.007539676359275468</v>
      </c>
      <c r="BK10" s="21">
        <f t="shared" si="31"/>
        <v>0.007018705125609356</v>
      </c>
      <c r="BL10" s="44">
        <f t="shared" si="32"/>
        <v>-0.0005209712336661119</v>
      </c>
      <c r="BM10" s="25">
        <f>BK10-BK30</f>
        <v>-0.0005638236621831787</v>
      </c>
      <c r="BN10" s="21">
        <v>20.91</v>
      </c>
      <c r="BO10" s="21">
        <v>18.995</v>
      </c>
      <c r="BP10" s="44">
        <f t="shared" si="9"/>
        <v>-1.9149999999999991</v>
      </c>
      <c r="BQ10" s="21">
        <f>BO10-BO30</f>
        <v>6.122000000000003</v>
      </c>
      <c r="BR10" s="21">
        <f t="shared" si="33"/>
        <v>0.01628327129440715</v>
      </c>
      <c r="BS10" s="21">
        <f t="shared" si="34"/>
        <v>0.014792000872179046</v>
      </c>
      <c r="BT10" s="44">
        <f t="shared" si="35"/>
        <v>-0.0014912704222281043</v>
      </c>
      <c r="BU10" s="25">
        <f>BS10-BS30</f>
        <v>-0.0017801592376964683</v>
      </c>
      <c r="BV10" s="21">
        <v>28.526</v>
      </c>
      <c r="BW10" s="21">
        <v>27.6</v>
      </c>
      <c r="BX10" s="44">
        <f t="shared" si="10"/>
        <v>-0.9259999999999984</v>
      </c>
      <c r="BY10" s="21">
        <f>BW10-BW30</f>
        <v>7.209583333333338</v>
      </c>
      <c r="BZ10" s="21">
        <f t="shared" si="36"/>
        <v>0.022214088806516423</v>
      </c>
      <c r="CA10" s="21">
        <f t="shared" si="37"/>
        <v>0.021492983631068264</v>
      </c>
      <c r="CB10" s="44">
        <f t="shared" si="38"/>
        <v>-0.0007211051754481591</v>
      </c>
      <c r="CC10" s="25">
        <f>CA10-CA30</f>
        <v>-0.005311244775188899</v>
      </c>
      <c r="CD10" s="21">
        <v>32.709</v>
      </c>
      <c r="CE10" s="21">
        <v>31.754</v>
      </c>
      <c r="CF10" s="44">
        <f t="shared" si="11"/>
        <v>-0.9550000000000018</v>
      </c>
      <c r="CG10" s="21">
        <f>CE10-CE30</f>
        <v>9.38245833333334</v>
      </c>
      <c r="CH10" s="21">
        <f t="shared" si="39"/>
        <v>0.025471521796688833</v>
      </c>
      <c r="CI10" s="21">
        <f t="shared" si="40"/>
        <v>0.024727833413802233</v>
      </c>
      <c r="CJ10" s="44">
        <f t="shared" si="41"/>
        <v>-0.0007436883828866002</v>
      </c>
      <c r="CK10" s="25">
        <f>CI10-CI30</f>
        <v>-0.004628145038674324</v>
      </c>
      <c r="CL10" s="21">
        <f t="shared" si="42"/>
        <v>223.873</v>
      </c>
      <c r="CM10" s="49">
        <f t="shared" si="43"/>
        <v>18.65608333333333</v>
      </c>
      <c r="CN10" s="21">
        <f t="shared" si="44"/>
        <v>236.202</v>
      </c>
      <c r="CO10" s="51">
        <f t="shared" si="45"/>
        <v>19.6835</v>
      </c>
      <c r="CP10" s="55">
        <f t="shared" si="12"/>
        <v>12.329000000000008</v>
      </c>
      <c r="CQ10" s="21">
        <f>CP10-CN30</f>
        <v>-142.74104166666666</v>
      </c>
      <c r="CR10" s="21">
        <f t="shared" si="46"/>
        <v>0.1743369103057299</v>
      </c>
      <c r="CS10" s="21">
        <f t="shared" si="13"/>
        <v>0.18393788839223135</v>
      </c>
      <c r="CT10" s="21">
        <f t="shared" si="47"/>
        <v>0.009600978086501455</v>
      </c>
      <c r="CU10" s="21">
        <f>CS10-CT30</f>
        <v>0.1615762390528235</v>
      </c>
      <c r="CV10" s="79">
        <f t="shared" si="48"/>
        <v>38.85810517544815</v>
      </c>
      <c r="CW10" s="82">
        <v>3</v>
      </c>
    </row>
    <row r="11" spans="1:101" s="22" customFormat="1" ht="15" customHeight="1">
      <c r="A11" s="53">
        <v>7</v>
      </c>
      <c r="B11" s="10" t="s">
        <v>4</v>
      </c>
      <c r="C11" s="99">
        <v>280.1</v>
      </c>
      <c r="D11" s="99"/>
      <c r="E11" s="53">
        <v>16</v>
      </c>
      <c r="F11" s="11">
        <v>16.59</v>
      </c>
      <c r="G11" s="11">
        <v>0.59</v>
      </c>
      <c r="H11" s="11">
        <v>16.59</v>
      </c>
      <c r="I11" s="11">
        <f t="shared" si="14"/>
        <v>0</v>
      </c>
      <c r="J11" s="21">
        <v>11.729</v>
      </c>
      <c r="K11" s="21">
        <v>11.716</v>
      </c>
      <c r="L11" s="44">
        <f t="shared" si="0"/>
        <v>-0.0129999999999999</v>
      </c>
      <c r="M11" s="21">
        <f>K11-K30</f>
        <v>-16.513124999999995</v>
      </c>
      <c r="N11" s="21">
        <f t="shared" si="1"/>
        <v>0.041874330596215634</v>
      </c>
      <c r="O11" s="21">
        <f t="shared" si="2"/>
        <v>0.041827918600499815</v>
      </c>
      <c r="P11" s="21">
        <f t="shared" si="15"/>
        <v>-4.64119957158185E-05</v>
      </c>
      <c r="Q11" s="25">
        <f>O11-O30</f>
        <v>0.004996950846104242</v>
      </c>
      <c r="R11" s="21">
        <v>11.065</v>
      </c>
      <c r="S11" s="21">
        <v>9.668</v>
      </c>
      <c r="T11" s="44">
        <f t="shared" si="3"/>
        <v>-1.3970000000000002</v>
      </c>
      <c r="U11" s="21">
        <f>S11-S30</f>
        <v>-14.659166666666671</v>
      </c>
      <c r="V11" s="21">
        <f t="shared" si="49"/>
        <v>0.039503748661192425</v>
      </c>
      <c r="W11" s="21">
        <f t="shared" si="16"/>
        <v>0.03451624419850053</v>
      </c>
      <c r="X11" s="44">
        <f t="shared" si="17"/>
        <v>-0.0049875044626918955</v>
      </c>
      <c r="Y11" s="25">
        <f>W11-W30</f>
        <v>0.002704844868990558</v>
      </c>
      <c r="Z11" s="21">
        <v>9.346</v>
      </c>
      <c r="AA11" s="21">
        <v>8.648</v>
      </c>
      <c r="AB11" s="44">
        <f t="shared" si="4"/>
        <v>-0.6980000000000004</v>
      </c>
      <c r="AC11" s="21">
        <f>AA11-AA30</f>
        <v>-12.417166666666667</v>
      </c>
      <c r="AD11" s="21">
        <f t="shared" si="18"/>
        <v>0.03336665476615494</v>
      </c>
      <c r="AE11" s="21">
        <f t="shared" si="19"/>
        <v>0.030874687611567295</v>
      </c>
      <c r="AF11" s="44">
        <f t="shared" si="20"/>
        <v>-0.002491967154587646</v>
      </c>
      <c r="AG11" s="25">
        <f>AE11-AE30</f>
        <v>0.0034108962508763614</v>
      </c>
      <c r="AH11" s="21">
        <v>6.985</v>
      </c>
      <c r="AI11" s="21">
        <v>7.017</v>
      </c>
      <c r="AJ11" s="45">
        <f t="shared" si="5"/>
        <v>0.03200000000000003</v>
      </c>
      <c r="AK11" s="21">
        <f>AI11-AI30</f>
        <v>-9.69645833333334</v>
      </c>
      <c r="AL11" s="21">
        <f t="shared" si="21"/>
        <v>0.024937522313459477</v>
      </c>
      <c r="AM11" s="21">
        <f t="shared" si="22"/>
        <v>0.02505176722599072</v>
      </c>
      <c r="AN11" s="45">
        <f t="shared" si="23"/>
        <v>0.000114244912531241</v>
      </c>
      <c r="AO11" s="25">
        <f>AM11-AM30</f>
        <v>0.0033940729554633176</v>
      </c>
      <c r="AP11" s="21">
        <v>2.201</v>
      </c>
      <c r="AQ11" s="21">
        <v>2.689</v>
      </c>
      <c r="AR11" s="45">
        <f t="shared" si="6"/>
        <v>0.488</v>
      </c>
      <c r="AS11" s="21">
        <f>AQ11-AQ30</f>
        <v>-4.744625</v>
      </c>
      <c r="AT11" s="21">
        <f t="shared" si="24"/>
        <v>0.00785790789003927</v>
      </c>
      <c r="AU11" s="21">
        <f t="shared" si="25"/>
        <v>0.009600142806140664</v>
      </c>
      <c r="AV11" s="45">
        <f t="shared" si="26"/>
        <v>0.0017422349161013932</v>
      </c>
      <c r="AW11" s="25">
        <f>AU11-AU30</f>
        <v>-7.997913386494256E-05</v>
      </c>
      <c r="AX11" s="21">
        <v>0</v>
      </c>
      <c r="AY11" s="21">
        <v>1.319</v>
      </c>
      <c r="AZ11" s="45">
        <f t="shared" si="7"/>
        <v>1.319</v>
      </c>
      <c r="BA11" s="21">
        <f>AY11-AY30</f>
        <v>-0.776583333333333</v>
      </c>
      <c r="BB11" s="21">
        <f t="shared" si="27"/>
        <v>0</v>
      </c>
      <c r="BC11" s="21">
        <f t="shared" si="28"/>
        <v>0.004709032488397001</v>
      </c>
      <c r="BD11" s="45">
        <f t="shared" si="29"/>
        <v>0.004709032488397001</v>
      </c>
      <c r="BE11" s="25">
        <f>BC11-BC30</f>
        <v>0.0020301360905828425</v>
      </c>
      <c r="BF11" s="21">
        <v>2.878</v>
      </c>
      <c r="BG11" s="21">
        <v>2.049</v>
      </c>
      <c r="BH11" s="44">
        <f t="shared" si="8"/>
        <v>-0.8290000000000002</v>
      </c>
      <c r="BI11" s="21">
        <f>BG11-BG30</f>
        <v>-3.8874166666666663</v>
      </c>
      <c r="BJ11" s="21">
        <f t="shared" si="30"/>
        <v>0.010274901820778294</v>
      </c>
      <c r="BK11" s="21">
        <f t="shared" si="31"/>
        <v>0.007315244555515886</v>
      </c>
      <c r="BL11" s="44">
        <f t="shared" si="32"/>
        <v>-0.0029596572652624076</v>
      </c>
      <c r="BM11" s="25">
        <f>BK11-BK30</f>
        <v>-0.0002672842322766489</v>
      </c>
      <c r="BN11" s="21">
        <v>5.699</v>
      </c>
      <c r="BO11" s="21">
        <v>4.72</v>
      </c>
      <c r="BP11" s="44">
        <f t="shared" si="9"/>
        <v>-0.9790000000000001</v>
      </c>
      <c r="BQ11" s="21">
        <f>BO11-BO30</f>
        <v>-8.152999999999999</v>
      </c>
      <c r="BR11" s="21">
        <f t="shared" si="33"/>
        <v>0.020346304891110317</v>
      </c>
      <c r="BS11" s="21">
        <f t="shared" si="34"/>
        <v>0.016851124598357727</v>
      </c>
      <c r="BT11" s="44">
        <f t="shared" si="35"/>
        <v>-0.00349518029275259</v>
      </c>
      <c r="BU11" s="25">
        <f>BS11-BS30</f>
        <v>0.0002789644884822126</v>
      </c>
      <c r="BV11" s="21">
        <v>8.224</v>
      </c>
      <c r="BW11" s="21">
        <v>7.644</v>
      </c>
      <c r="BX11" s="44">
        <f t="shared" si="10"/>
        <v>-0.5800000000000001</v>
      </c>
      <c r="BY11" s="21">
        <f>BW11-BW30</f>
        <v>-12.746416666666663</v>
      </c>
      <c r="BZ11" s="21">
        <f t="shared" si="36"/>
        <v>0.029360942520528382</v>
      </c>
      <c r="CA11" s="21">
        <f t="shared" si="37"/>
        <v>0.027290253480899678</v>
      </c>
      <c r="CB11" s="44">
        <f t="shared" si="38"/>
        <v>-0.0020706890396287037</v>
      </c>
      <c r="CC11" s="25">
        <f>CA11-CA30</f>
        <v>0.00048602507464251543</v>
      </c>
      <c r="CD11" s="21">
        <v>9.29</v>
      </c>
      <c r="CE11" s="21">
        <v>8.1</v>
      </c>
      <c r="CF11" s="44">
        <f t="shared" si="11"/>
        <v>-1.1899999999999995</v>
      </c>
      <c r="CG11" s="21">
        <f>CE11-CE30</f>
        <v>-14.271541666666662</v>
      </c>
      <c r="CH11" s="21">
        <f t="shared" si="39"/>
        <v>0.03316672616922527</v>
      </c>
      <c r="CI11" s="21">
        <f t="shared" si="40"/>
        <v>0.02891824348446983</v>
      </c>
      <c r="CJ11" s="44">
        <f t="shared" si="41"/>
        <v>-0.004248482684755445</v>
      </c>
      <c r="CK11" s="25">
        <f>CI11-CI30</f>
        <v>-0.000437734968006729</v>
      </c>
      <c r="CL11" s="21">
        <f t="shared" si="42"/>
        <v>67.417</v>
      </c>
      <c r="CM11" s="49">
        <f t="shared" si="43"/>
        <v>5.618083333333334</v>
      </c>
      <c r="CN11" s="21">
        <f t="shared" si="44"/>
        <v>63.57</v>
      </c>
      <c r="CO11" s="51">
        <f t="shared" si="45"/>
        <v>5.2975</v>
      </c>
      <c r="CP11" s="54">
        <f t="shared" si="12"/>
        <v>-3.8470000000000013</v>
      </c>
      <c r="CQ11" s="21">
        <f>CP11-CN30</f>
        <v>-158.91704166666668</v>
      </c>
      <c r="CR11" s="21">
        <f t="shared" si="46"/>
        <v>0.24068903962870403</v>
      </c>
      <c r="CS11" s="21">
        <f t="shared" si="13"/>
        <v>0.22695465905033915</v>
      </c>
      <c r="CT11" s="21">
        <f t="shared" si="47"/>
        <v>-0.013734380578364874</v>
      </c>
      <c r="CU11" s="21">
        <f>CS11-CT30</f>
        <v>0.2045930097109313</v>
      </c>
      <c r="CV11" s="79">
        <f t="shared" si="48"/>
        <v>47.945684755444475</v>
      </c>
      <c r="CW11" s="82">
        <v>17</v>
      </c>
    </row>
    <row r="12" spans="1:101" s="22" customFormat="1" ht="15" customHeight="1">
      <c r="A12" s="53">
        <v>8</v>
      </c>
      <c r="B12" s="10" t="s">
        <v>17</v>
      </c>
      <c r="C12" s="99">
        <v>902.7</v>
      </c>
      <c r="D12" s="99"/>
      <c r="E12" s="53">
        <v>16</v>
      </c>
      <c r="F12" s="11">
        <v>16.64</v>
      </c>
      <c r="G12" s="11">
        <v>0.64</v>
      </c>
      <c r="H12" s="11">
        <v>16.64</v>
      </c>
      <c r="I12" s="11">
        <f t="shared" si="14"/>
        <v>0</v>
      </c>
      <c r="J12" s="21">
        <v>37.69</v>
      </c>
      <c r="K12" s="21">
        <v>37.56</v>
      </c>
      <c r="L12" s="44">
        <f t="shared" si="0"/>
        <v>-0.12999999999999545</v>
      </c>
      <c r="M12" s="21">
        <f>K12-K30</f>
        <v>9.330875000000006</v>
      </c>
      <c r="N12" s="21">
        <f t="shared" si="1"/>
        <v>0.041752520217126395</v>
      </c>
      <c r="O12" s="21">
        <f t="shared" si="2"/>
        <v>0.041608507809903626</v>
      </c>
      <c r="P12" s="44">
        <f t="shared" si="15"/>
        <v>-0.0001440124072227683</v>
      </c>
      <c r="Q12" s="25">
        <f>O12-O30</f>
        <v>0.004777540055508053</v>
      </c>
      <c r="R12" s="21">
        <v>35.41</v>
      </c>
      <c r="S12" s="21">
        <v>30.65</v>
      </c>
      <c r="T12" s="44">
        <f t="shared" si="3"/>
        <v>-4.759999999999998</v>
      </c>
      <c r="U12" s="21">
        <f>S12-S30</f>
        <v>6.322833333333328</v>
      </c>
      <c r="V12" s="21">
        <f t="shared" si="49"/>
        <v>0.039226764151988475</v>
      </c>
      <c r="W12" s="21">
        <f t="shared" si="16"/>
        <v>0.03395369447213913</v>
      </c>
      <c r="X12" s="44">
        <f t="shared" si="17"/>
        <v>-0.005273069679849342</v>
      </c>
      <c r="Y12" s="25">
        <f>W12-W30</f>
        <v>0.002142295142629161</v>
      </c>
      <c r="Z12" s="21">
        <v>29.07</v>
      </c>
      <c r="AA12" s="21">
        <v>25.94</v>
      </c>
      <c r="AB12" s="44">
        <f t="shared" si="4"/>
        <v>-3.129999999999999</v>
      </c>
      <c r="AC12" s="21">
        <f>AA12-AA30</f>
        <v>4.874833333333335</v>
      </c>
      <c r="AD12" s="21">
        <f t="shared" si="18"/>
        <v>0.03220338983050847</v>
      </c>
      <c r="AE12" s="21">
        <f t="shared" si="19"/>
        <v>0.028736014179683172</v>
      </c>
      <c r="AF12" s="44">
        <f t="shared" si="20"/>
        <v>-0.0034673756508253016</v>
      </c>
      <c r="AG12" s="25">
        <f>AE12-AE30</f>
        <v>0.0012722228189922385</v>
      </c>
      <c r="AH12" s="21">
        <v>18.22</v>
      </c>
      <c r="AI12" s="21">
        <v>20.16</v>
      </c>
      <c r="AJ12" s="45">
        <f t="shared" si="5"/>
        <v>1.9400000000000013</v>
      </c>
      <c r="AK12" s="21">
        <f>AI12-AI30</f>
        <v>3.4465416666666613</v>
      </c>
      <c r="AL12" s="21">
        <f t="shared" si="21"/>
        <v>0.020183892766146003</v>
      </c>
      <c r="AM12" s="21">
        <f t="shared" si="22"/>
        <v>0.02233300099700897</v>
      </c>
      <c r="AN12" s="45">
        <f t="shared" si="23"/>
        <v>0.002149108230862968</v>
      </c>
      <c r="AO12" s="25">
        <f>AM12-AM30</f>
        <v>0.0006753067264815699</v>
      </c>
      <c r="AP12" s="21">
        <v>5.06</v>
      </c>
      <c r="AQ12" s="21">
        <v>7.05</v>
      </c>
      <c r="AR12" s="45">
        <f t="shared" si="6"/>
        <v>1.9900000000000002</v>
      </c>
      <c r="AS12" s="21">
        <f>AQ12-AQ30</f>
        <v>-0.3836250000000003</v>
      </c>
      <c r="AT12" s="21">
        <f t="shared" si="24"/>
        <v>0.005605406004209593</v>
      </c>
      <c r="AU12" s="21">
        <f t="shared" si="25"/>
        <v>0.007809903622465935</v>
      </c>
      <c r="AV12" s="45">
        <f t="shared" si="26"/>
        <v>0.0022044976182563417</v>
      </c>
      <c r="AW12" s="25">
        <f>AU12-AU30</f>
        <v>-0.0018702183175396715</v>
      </c>
      <c r="AX12" s="21">
        <v>0</v>
      </c>
      <c r="AY12" s="21">
        <v>2.29</v>
      </c>
      <c r="AZ12" s="45">
        <f t="shared" si="7"/>
        <v>2.29</v>
      </c>
      <c r="BA12" s="21">
        <f>AY12-AY30</f>
        <v>0.19441666666666713</v>
      </c>
      <c r="BB12" s="21">
        <f t="shared" si="27"/>
        <v>0</v>
      </c>
      <c r="BC12" s="21">
        <f t="shared" si="28"/>
        <v>0.0025368339426165946</v>
      </c>
      <c r="BD12" s="45">
        <f t="shared" si="29"/>
        <v>0.0025368339426165946</v>
      </c>
      <c r="BE12" s="25">
        <f>BC12-BC30</f>
        <v>-0.00014206245519756376</v>
      </c>
      <c r="BF12" s="21">
        <v>11.632</v>
      </c>
      <c r="BG12" s="21">
        <v>7.9</v>
      </c>
      <c r="BH12" s="44">
        <f t="shared" si="8"/>
        <v>-3.7319999999999993</v>
      </c>
      <c r="BI12" s="21">
        <f>BG12-BG30</f>
        <v>1.9635833333333341</v>
      </c>
      <c r="BJ12" s="21">
        <f t="shared" si="30"/>
        <v>0.012885787083194858</v>
      </c>
      <c r="BK12" s="21">
        <f t="shared" si="31"/>
        <v>0.008751523208153318</v>
      </c>
      <c r="BL12" s="44">
        <f t="shared" si="32"/>
        <v>-0.00413426387504154</v>
      </c>
      <c r="BM12" s="25">
        <f>BK12-BK30</f>
        <v>0.001168994420360783</v>
      </c>
      <c r="BN12" s="21">
        <v>15.66</v>
      </c>
      <c r="BO12" s="21">
        <v>19.49</v>
      </c>
      <c r="BP12" s="45">
        <f t="shared" si="9"/>
        <v>3.8299999999999983</v>
      </c>
      <c r="BQ12" s="21">
        <f>BO12-BO30</f>
        <v>6.617000000000001</v>
      </c>
      <c r="BR12" s="21">
        <f t="shared" si="33"/>
        <v>0.017347956131605183</v>
      </c>
      <c r="BS12" s="21">
        <f t="shared" si="34"/>
        <v>0.021590783205937738</v>
      </c>
      <c r="BT12" s="45">
        <f t="shared" si="35"/>
        <v>0.004242827074332555</v>
      </c>
      <c r="BU12" s="25">
        <f>BS12-BS30</f>
        <v>0.005018623096062224</v>
      </c>
      <c r="BV12" s="21">
        <v>25.11</v>
      </c>
      <c r="BW12" s="21">
        <v>27.822</v>
      </c>
      <c r="BX12" s="45">
        <f t="shared" si="10"/>
        <v>2.7119999999999997</v>
      </c>
      <c r="BY12" s="21">
        <f>BW12-BW30</f>
        <v>7.431583333333336</v>
      </c>
      <c r="BZ12" s="21">
        <f t="shared" si="36"/>
        <v>0.02781655034895314</v>
      </c>
      <c r="CA12" s="21">
        <f t="shared" si="37"/>
        <v>0.030820870721169822</v>
      </c>
      <c r="CB12" s="45">
        <f t="shared" si="38"/>
        <v>0.0030043203722166824</v>
      </c>
      <c r="CC12" s="25">
        <f>CA12-CA30</f>
        <v>0.004016642314912659</v>
      </c>
      <c r="CD12" s="21">
        <v>31.72</v>
      </c>
      <c r="CE12" s="21">
        <v>28.41</v>
      </c>
      <c r="CF12" s="44">
        <f t="shared" si="11"/>
        <v>-3.3099999999999987</v>
      </c>
      <c r="CG12" s="21">
        <f>CE12-CE30</f>
        <v>6.038458333333338</v>
      </c>
      <c r="CH12" s="21">
        <f t="shared" si="39"/>
        <v>0.03513902736235737</v>
      </c>
      <c r="CI12" s="21">
        <f t="shared" si="40"/>
        <v>0.03147224991691592</v>
      </c>
      <c r="CJ12" s="44">
        <f t="shared" si="41"/>
        <v>-0.0036667774454414506</v>
      </c>
      <c r="CK12" s="25">
        <f>CI12-CI30</f>
        <v>0.0021162714644393614</v>
      </c>
      <c r="CL12" s="21">
        <f t="shared" si="42"/>
        <v>209.57199999999997</v>
      </c>
      <c r="CM12" s="49">
        <f t="shared" si="43"/>
        <v>17.464333333333332</v>
      </c>
      <c r="CN12" s="21">
        <f t="shared" si="44"/>
        <v>207.27200000000002</v>
      </c>
      <c r="CO12" s="51">
        <f t="shared" si="45"/>
        <v>17.27266666666667</v>
      </c>
      <c r="CP12" s="54">
        <f t="shared" si="12"/>
        <v>-2.2999999999999545</v>
      </c>
      <c r="CQ12" s="21">
        <f>CP12-CN30</f>
        <v>-157.37004166666662</v>
      </c>
      <c r="CR12" s="21">
        <f t="shared" si="46"/>
        <v>0.23216129389608947</v>
      </c>
      <c r="CS12" s="21">
        <f t="shared" si="13"/>
        <v>0.22961338207599424</v>
      </c>
      <c r="CT12" s="21">
        <f t="shared" si="47"/>
        <v>-0.0025479118200952278</v>
      </c>
      <c r="CU12" s="21">
        <f>CS12-CT30</f>
        <v>0.2072517327365864</v>
      </c>
      <c r="CV12" s="79">
        <f t="shared" si="48"/>
        <v>48.50735771943429</v>
      </c>
      <c r="CW12" s="82">
        <v>20</v>
      </c>
    </row>
    <row r="13" spans="1:101" s="22" customFormat="1" ht="14.25" customHeight="1">
      <c r="A13" s="53">
        <v>9</v>
      </c>
      <c r="B13" s="10" t="s">
        <v>21</v>
      </c>
      <c r="C13" s="99">
        <v>913.56</v>
      </c>
      <c r="D13" s="99"/>
      <c r="E13" s="53">
        <v>24</v>
      </c>
      <c r="F13" s="11">
        <v>27.52</v>
      </c>
      <c r="G13" s="11">
        <v>0.62</v>
      </c>
      <c r="H13" s="11">
        <v>26.62</v>
      </c>
      <c r="I13" s="11">
        <f t="shared" si="14"/>
        <v>-0.8999999999999986</v>
      </c>
      <c r="J13" s="21">
        <v>35.14</v>
      </c>
      <c r="K13" s="21">
        <v>35.15</v>
      </c>
      <c r="L13" s="45">
        <f t="shared" si="0"/>
        <v>0.00999999999999801</v>
      </c>
      <c r="M13" s="21">
        <f>K13-K30</f>
        <v>6.920875000000002</v>
      </c>
      <c r="N13" s="21">
        <f t="shared" si="1"/>
        <v>0.038464906519549896</v>
      </c>
      <c r="O13" s="21">
        <f t="shared" si="2"/>
        <v>0.038475852708087045</v>
      </c>
      <c r="P13" s="21">
        <f t="shared" si="15"/>
        <v>1.094618853714896E-05</v>
      </c>
      <c r="Q13" s="25">
        <f>O13-O30</f>
        <v>0.0016448849536914723</v>
      </c>
      <c r="R13" s="21">
        <v>32.97</v>
      </c>
      <c r="S13" s="21">
        <v>29.35</v>
      </c>
      <c r="T13" s="44">
        <f t="shared" si="3"/>
        <v>-3.6199999999999974</v>
      </c>
      <c r="U13" s="21">
        <f>S13-S30</f>
        <v>5.022833333333331</v>
      </c>
      <c r="V13" s="21">
        <f t="shared" si="49"/>
        <v>0.036089583606988045</v>
      </c>
      <c r="W13" s="21">
        <f t="shared" si="16"/>
        <v>0.032127063356539254</v>
      </c>
      <c r="X13" s="44">
        <f t="shared" si="17"/>
        <v>-0.003962520250448791</v>
      </c>
      <c r="Y13" s="25">
        <f>W13-W30</f>
        <v>0.0003156640270292818</v>
      </c>
      <c r="Z13" s="21">
        <v>27.48</v>
      </c>
      <c r="AA13" s="21">
        <v>24.93</v>
      </c>
      <c r="AB13" s="44">
        <f t="shared" si="4"/>
        <v>-2.5500000000000007</v>
      </c>
      <c r="AC13" s="21">
        <f>AA13-AA30</f>
        <v>3.8648333333333333</v>
      </c>
      <c r="AD13" s="21">
        <f t="shared" si="18"/>
        <v>0.03008012610009195</v>
      </c>
      <c r="AE13" s="21">
        <f t="shared" si="19"/>
        <v>0.027288848023118352</v>
      </c>
      <c r="AF13" s="44">
        <f t="shared" si="20"/>
        <v>-0.002791278076973599</v>
      </c>
      <c r="AG13" s="25">
        <f>AE13-AE30</f>
        <v>-0.00017494333757258132</v>
      </c>
      <c r="AH13" s="21">
        <v>19.54</v>
      </c>
      <c r="AI13" s="21">
        <v>20.77</v>
      </c>
      <c r="AJ13" s="45">
        <f t="shared" si="5"/>
        <v>1.2300000000000004</v>
      </c>
      <c r="AK13" s="21">
        <f>AI13-AI30</f>
        <v>4.056541666666661</v>
      </c>
      <c r="AL13" s="21">
        <f t="shared" si="21"/>
        <v>0.021388852401593765</v>
      </c>
      <c r="AM13" s="21">
        <f t="shared" si="22"/>
        <v>0.022735233591663382</v>
      </c>
      <c r="AN13" s="45">
        <f t="shared" si="23"/>
        <v>0.001346381190069617</v>
      </c>
      <c r="AO13" s="25">
        <f>AM13-AM30</f>
        <v>0.0010775393211359813</v>
      </c>
      <c r="AP13" s="21">
        <v>6.61</v>
      </c>
      <c r="AQ13" s="21">
        <v>8.19</v>
      </c>
      <c r="AR13" s="45">
        <f t="shared" si="6"/>
        <v>1.5799999999999992</v>
      </c>
      <c r="AS13" s="21">
        <f>AQ13-AQ30</f>
        <v>0.7563749999999994</v>
      </c>
      <c r="AT13" s="21">
        <f t="shared" si="24"/>
        <v>0.007235430623057052</v>
      </c>
      <c r="AU13" s="21">
        <f t="shared" si="25"/>
        <v>0.008964928411926967</v>
      </c>
      <c r="AV13" s="45">
        <f t="shared" si="26"/>
        <v>0.0017294977888699147</v>
      </c>
      <c r="AW13" s="25">
        <f>AU13-AU30</f>
        <v>-0.0007151935280786392</v>
      </c>
      <c r="AX13" s="21">
        <v>0</v>
      </c>
      <c r="AY13" s="21">
        <v>2.2</v>
      </c>
      <c r="AZ13" s="45">
        <f t="shared" si="7"/>
        <v>2.2</v>
      </c>
      <c r="BA13" s="21">
        <f>AY13-AY30</f>
        <v>0.10441666666666727</v>
      </c>
      <c r="BB13" s="21">
        <f t="shared" si="27"/>
        <v>0</v>
      </c>
      <c r="BC13" s="21">
        <f t="shared" si="28"/>
        <v>0.0024081614781733002</v>
      </c>
      <c r="BD13" s="45">
        <f t="shared" si="29"/>
        <v>0.0024081614781733002</v>
      </c>
      <c r="BE13" s="25">
        <f>BC13-BC30</f>
        <v>-0.00027073491964085816</v>
      </c>
      <c r="BF13" s="21">
        <v>7.84</v>
      </c>
      <c r="BG13" s="21">
        <v>4.28</v>
      </c>
      <c r="BH13" s="44">
        <f t="shared" si="8"/>
        <v>-3.5599999999999996</v>
      </c>
      <c r="BI13" s="21">
        <f>BG13-BG30</f>
        <v>-1.656416666666666</v>
      </c>
      <c r="BJ13" s="21">
        <f t="shared" si="30"/>
        <v>0.00858181181312667</v>
      </c>
      <c r="BK13" s="21">
        <f t="shared" si="31"/>
        <v>0.004684968693900784</v>
      </c>
      <c r="BL13" s="44">
        <f t="shared" si="32"/>
        <v>-0.0038968431192258858</v>
      </c>
      <c r="BM13" s="25">
        <f>BK13-BK30</f>
        <v>-0.0028975600938917507</v>
      </c>
      <c r="BN13" s="21">
        <v>16.16</v>
      </c>
      <c r="BO13" s="21">
        <v>13.4</v>
      </c>
      <c r="BP13" s="44">
        <f t="shared" si="9"/>
        <v>-2.76</v>
      </c>
      <c r="BQ13" s="21">
        <f>BO13-BO30</f>
        <v>0.5270000000000028</v>
      </c>
      <c r="BR13" s="21">
        <f t="shared" si="33"/>
        <v>0.017689040676036605</v>
      </c>
      <c r="BS13" s="21">
        <f t="shared" si="34"/>
        <v>0.01466789263978283</v>
      </c>
      <c r="BT13" s="44">
        <f t="shared" si="35"/>
        <v>-0.0030211480362537756</v>
      </c>
      <c r="BU13" s="25">
        <f>BS13-BS30</f>
        <v>-0.0019042674700926847</v>
      </c>
      <c r="BV13" s="21">
        <v>24.13</v>
      </c>
      <c r="BW13" s="21">
        <v>23.12</v>
      </c>
      <c r="BX13" s="44">
        <f t="shared" si="10"/>
        <v>-1.009999999999998</v>
      </c>
      <c r="BY13" s="21">
        <f>BW13-BW30</f>
        <v>2.7295833333333377</v>
      </c>
      <c r="BZ13" s="21">
        <f t="shared" si="36"/>
        <v>0.02641315294014624</v>
      </c>
      <c r="CA13" s="21">
        <f t="shared" si="37"/>
        <v>0.025307587897893957</v>
      </c>
      <c r="CB13" s="44">
        <f t="shared" si="38"/>
        <v>-0.0011055650422522843</v>
      </c>
      <c r="CC13" s="25">
        <f>CA13-CA30</f>
        <v>-0.0014966405083632062</v>
      </c>
      <c r="CD13" s="21">
        <v>30.09</v>
      </c>
      <c r="CE13" s="21">
        <v>24.31</v>
      </c>
      <c r="CF13" s="44">
        <f t="shared" si="11"/>
        <v>-5.780000000000001</v>
      </c>
      <c r="CG13" s="21">
        <f>CE13-CE30</f>
        <v>1.9384583333333367</v>
      </c>
      <c r="CH13" s="21">
        <f t="shared" si="39"/>
        <v>0.03293708130828846</v>
      </c>
      <c r="CI13" s="21">
        <f t="shared" si="40"/>
        <v>0.026610184333814967</v>
      </c>
      <c r="CJ13" s="44">
        <f t="shared" si="41"/>
        <v>-0.00632689697447349</v>
      </c>
      <c r="CK13" s="25">
        <f>CI13-CI30</f>
        <v>-0.0027457941186615903</v>
      </c>
      <c r="CL13" s="21">
        <f t="shared" si="42"/>
        <v>199.95999999999998</v>
      </c>
      <c r="CM13" s="49">
        <f t="shared" si="43"/>
        <v>16.66333333333333</v>
      </c>
      <c r="CN13" s="21">
        <f t="shared" si="44"/>
        <v>185.70000000000002</v>
      </c>
      <c r="CO13" s="51">
        <f t="shared" si="45"/>
        <v>15.475000000000001</v>
      </c>
      <c r="CP13" s="54">
        <f t="shared" si="12"/>
        <v>-14.259999999999962</v>
      </c>
      <c r="CQ13" s="21">
        <f>CP13-CN30</f>
        <v>-169.33004166666663</v>
      </c>
      <c r="CR13" s="21">
        <f t="shared" si="46"/>
        <v>0.21887998598887867</v>
      </c>
      <c r="CS13" s="21">
        <f t="shared" si="13"/>
        <v>0.20327072113490086</v>
      </c>
      <c r="CT13" s="21">
        <f t="shared" si="47"/>
        <v>-0.015609264853977817</v>
      </c>
      <c r="CU13" s="21">
        <f>CS13-CT30</f>
        <v>0.180909071795493</v>
      </c>
      <c r="CV13" s="79">
        <f t="shared" si="48"/>
        <v>42.94229497788871</v>
      </c>
      <c r="CW13" s="82">
        <v>10</v>
      </c>
    </row>
    <row r="14" spans="1:101" s="22" customFormat="1" ht="15.75" customHeight="1">
      <c r="A14" s="53">
        <v>10</v>
      </c>
      <c r="B14" s="10" t="s">
        <v>5</v>
      </c>
      <c r="C14" s="99">
        <v>1101.5</v>
      </c>
      <c r="D14" s="99"/>
      <c r="E14" s="53">
        <v>24</v>
      </c>
      <c r="F14" s="11">
        <v>27.39</v>
      </c>
      <c r="G14" s="11">
        <v>0.49</v>
      </c>
      <c r="H14" s="11">
        <v>26</v>
      </c>
      <c r="I14" s="11">
        <f t="shared" si="14"/>
        <v>-1.3900000000000006</v>
      </c>
      <c r="J14" s="21">
        <v>37.99</v>
      </c>
      <c r="K14" s="21">
        <v>39.476</v>
      </c>
      <c r="L14" s="45">
        <f t="shared" si="0"/>
        <v>1.485999999999997</v>
      </c>
      <c r="M14" s="21">
        <f>K14-K30</f>
        <v>11.246875000000003</v>
      </c>
      <c r="N14" s="21">
        <f t="shared" si="1"/>
        <v>0.03448933272809805</v>
      </c>
      <c r="O14" s="21">
        <f t="shared" si="2"/>
        <v>0.035838402178847026</v>
      </c>
      <c r="P14" s="45">
        <f t="shared" si="15"/>
        <v>0.0013490694507489742</v>
      </c>
      <c r="Q14" s="25">
        <f>O14-O30</f>
        <v>-0.0009925655755485471</v>
      </c>
      <c r="R14" s="21">
        <v>35.63</v>
      </c>
      <c r="S14" s="21">
        <v>34.33</v>
      </c>
      <c r="T14" s="44">
        <f t="shared" si="3"/>
        <v>-1.3000000000000043</v>
      </c>
      <c r="U14" s="21">
        <f>S14-S30</f>
        <v>10.002833333333328</v>
      </c>
      <c r="V14" s="21">
        <f t="shared" si="49"/>
        <v>0.03234679981842942</v>
      </c>
      <c r="W14" s="21">
        <f t="shared" si="16"/>
        <v>0.031166591012256013</v>
      </c>
      <c r="X14" s="44">
        <f t="shared" si="17"/>
        <v>-0.0011802088061734044</v>
      </c>
      <c r="Y14" s="25">
        <f>W14-W30</f>
        <v>-0.0006448083172539594</v>
      </c>
      <c r="Z14" s="21">
        <v>29.54</v>
      </c>
      <c r="AA14" s="21">
        <v>28.27</v>
      </c>
      <c r="AB14" s="44">
        <f t="shared" si="4"/>
        <v>-1.2699999999999996</v>
      </c>
      <c r="AC14" s="21">
        <f>AA14-AA30</f>
        <v>7.204833333333333</v>
      </c>
      <c r="AD14" s="21">
        <f t="shared" si="18"/>
        <v>0.02681797548797095</v>
      </c>
      <c r="AE14" s="21">
        <f t="shared" si="19"/>
        <v>0.02566500226963232</v>
      </c>
      <c r="AF14" s="44">
        <f t="shared" si="20"/>
        <v>-0.00115297321833863</v>
      </c>
      <c r="AG14" s="25">
        <f>AE14-AE30</f>
        <v>-0.001798789091058614</v>
      </c>
      <c r="AH14" s="21">
        <v>22.35</v>
      </c>
      <c r="AI14" s="21">
        <v>24.1</v>
      </c>
      <c r="AJ14" s="45">
        <f t="shared" si="5"/>
        <v>1.75</v>
      </c>
      <c r="AK14" s="21">
        <f>AI14-AI30</f>
        <v>7.386541666666663</v>
      </c>
      <c r="AL14" s="21">
        <f t="shared" si="21"/>
        <v>0.020290512936904224</v>
      </c>
      <c r="AM14" s="21">
        <f t="shared" si="22"/>
        <v>0.021879255560599185</v>
      </c>
      <c r="AN14" s="45">
        <f t="shared" si="23"/>
        <v>0.0015887426236949609</v>
      </c>
      <c r="AO14" s="25">
        <f>AM14-AM30</f>
        <v>0.00022156129007178463</v>
      </c>
      <c r="AP14" s="21">
        <v>7.78</v>
      </c>
      <c r="AQ14" s="21">
        <v>10.15</v>
      </c>
      <c r="AR14" s="45">
        <f t="shared" si="6"/>
        <v>2.37</v>
      </c>
      <c r="AS14" s="21">
        <f>AQ14-AQ30</f>
        <v>2.716375</v>
      </c>
      <c r="AT14" s="21">
        <f t="shared" si="24"/>
        <v>0.007063095778483886</v>
      </c>
      <c r="AU14" s="21">
        <f t="shared" si="25"/>
        <v>0.009214707217430777</v>
      </c>
      <c r="AV14" s="45">
        <f t="shared" si="26"/>
        <v>0.0021516114389468913</v>
      </c>
      <c r="AW14" s="25">
        <f>AU14-AU30</f>
        <v>-0.0004654147225748289</v>
      </c>
      <c r="AX14" s="21">
        <v>0</v>
      </c>
      <c r="AY14" s="21">
        <v>2.71</v>
      </c>
      <c r="AZ14" s="45">
        <f t="shared" si="7"/>
        <v>2.71</v>
      </c>
      <c r="BA14" s="21">
        <f>AY14-AY30</f>
        <v>0.614416666666667</v>
      </c>
      <c r="BB14" s="21">
        <f t="shared" si="27"/>
        <v>0</v>
      </c>
      <c r="BC14" s="21">
        <f t="shared" si="28"/>
        <v>0.002460281434407626</v>
      </c>
      <c r="BD14" s="45">
        <f t="shared" si="29"/>
        <v>0.002460281434407626</v>
      </c>
      <c r="BE14" s="25">
        <f>BC14-BC30</f>
        <v>-0.0002186149634065323</v>
      </c>
      <c r="BF14" s="36">
        <v>12.42</v>
      </c>
      <c r="BG14" s="23">
        <v>10.54</v>
      </c>
      <c r="BH14" s="44">
        <f t="shared" si="8"/>
        <v>-1.8800000000000008</v>
      </c>
      <c r="BI14" s="21">
        <f>BG14-BG30</f>
        <v>4.603583333333333</v>
      </c>
      <c r="BJ14" s="21">
        <f t="shared" si="30"/>
        <v>0.011275533363595098</v>
      </c>
      <c r="BK14" s="21">
        <f t="shared" si="31"/>
        <v>0.009568769859282795</v>
      </c>
      <c r="BL14" s="44">
        <f t="shared" si="32"/>
        <v>-0.001706763504312302</v>
      </c>
      <c r="BM14" s="25">
        <f>BK14-BK30</f>
        <v>0.0019862410714902605</v>
      </c>
      <c r="BN14" s="21">
        <v>26.96</v>
      </c>
      <c r="BO14" s="21">
        <v>17.95</v>
      </c>
      <c r="BP14" s="44">
        <f t="shared" si="9"/>
        <v>-9.010000000000002</v>
      </c>
      <c r="BQ14" s="21">
        <f>BO14-BO30</f>
        <v>5.077000000000002</v>
      </c>
      <c r="BR14" s="21">
        <f t="shared" si="33"/>
        <v>0.024475714934180662</v>
      </c>
      <c r="BS14" s="21">
        <f t="shared" si="34"/>
        <v>0.016295960054471176</v>
      </c>
      <c r="BT14" s="44">
        <f t="shared" si="35"/>
        <v>-0.008179754879709487</v>
      </c>
      <c r="BU14" s="25">
        <f>BS14-BS30</f>
        <v>-0.0002762000554043381</v>
      </c>
      <c r="BV14" s="21">
        <v>40.37</v>
      </c>
      <c r="BW14" s="21">
        <v>27.49</v>
      </c>
      <c r="BX14" s="44">
        <f t="shared" si="10"/>
        <v>-12.879999999999999</v>
      </c>
      <c r="BY14" s="21">
        <f>BW14-BW30</f>
        <v>7.099583333333335</v>
      </c>
      <c r="BZ14" s="21">
        <f t="shared" si="36"/>
        <v>0.03665002269632319</v>
      </c>
      <c r="CA14" s="21">
        <f t="shared" si="37"/>
        <v>0.02495687698592828</v>
      </c>
      <c r="CB14" s="44">
        <f t="shared" si="38"/>
        <v>-0.011693145710394912</v>
      </c>
      <c r="CC14" s="25">
        <f>CA14-CA30</f>
        <v>-0.0018473514203288834</v>
      </c>
      <c r="CD14" s="23">
        <v>27.6</v>
      </c>
      <c r="CE14" s="21">
        <v>28.09</v>
      </c>
      <c r="CF14" s="45">
        <f t="shared" si="11"/>
        <v>0.48999999999999844</v>
      </c>
      <c r="CG14" s="21">
        <f>CE14-CE30</f>
        <v>5.718458333333338</v>
      </c>
      <c r="CH14" s="21">
        <f t="shared" si="39"/>
        <v>0.025056740807989107</v>
      </c>
      <c r="CI14" s="21">
        <f t="shared" si="40"/>
        <v>0.025501588742623694</v>
      </c>
      <c r="CJ14" s="45">
        <f t="shared" si="41"/>
        <v>0.0004448479346345867</v>
      </c>
      <c r="CK14" s="25">
        <f>CI14-CI30</f>
        <v>-0.0038543897098528637</v>
      </c>
      <c r="CL14" s="21">
        <f t="shared" si="42"/>
        <v>240.64</v>
      </c>
      <c r="CM14" s="49">
        <f t="shared" si="43"/>
        <v>20.05333333333333</v>
      </c>
      <c r="CN14" s="21">
        <v>223.406</v>
      </c>
      <c r="CO14" s="51">
        <f t="shared" si="45"/>
        <v>18.617166666666666</v>
      </c>
      <c r="CP14" s="54">
        <f t="shared" si="12"/>
        <v>-17.23399999999998</v>
      </c>
      <c r="CQ14" s="21">
        <f>CP14-CN30</f>
        <v>-172.30404166666665</v>
      </c>
      <c r="CR14" s="21">
        <f t="shared" si="46"/>
        <v>0.21846572855197458</v>
      </c>
      <c r="CS14" s="21">
        <f t="shared" si="13"/>
        <v>0.2028197911938266</v>
      </c>
      <c r="CT14" s="21">
        <f t="shared" si="47"/>
        <v>-0.015645937358147982</v>
      </c>
      <c r="CU14" s="21">
        <f>CS14-CT30</f>
        <v>0.18045814185441875</v>
      </c>
      <c r="CV14" s="79">
        <f t="shared" si="48"/>
        <v>42.84703302163716</v>
      </c>
      <c r="CW14" s="82">
        <v>9</v>
      </c>
    </row>
    <row r="15" spans="1:101" s="22" customFormat="1" ht="18.75" customHeight="1">
      <c r="A15" s="53">
        <v>11</v>
      </c>
      <c r="B15" s="10" t="s">
        <v>6</v>
      </c>
      <c r="C15" s="99">
        <v>388.6</v>
      </c>
      <c r="D15" s="99"/>
      <c r="E15" s="53">
        <v>15.5</v>
      </c>
      <c r="F15" s="11">
        <v>15.5</v>
      </c>
      <c r="G15" s="11">
        <v>0</v>
      </c>
      <c r="H15" s="11">
        <v>15.5</v>
      </c>
      <c r="I15" s="11">
        <f t="shared" si="14"/>
        <v>0</v>
      </c>
      <c r="J15" s="21">
        <v>16.724</v>
      </c>
      <c r="K15" s="21">
        <v>16.468</v>
      </c>
      <c r="L15" s="44">
        <f t="shared" si="0"/>
        <v>-0.2560000000000002</v>
      </c>
      <c r="M15" s="21">
        <f>K15-K30</f>
        <v>-11.761124999999996</v>
      </c>
      <c r="N15" s="21">
        <f t="shared" si="1"/>
        <v>0.04303654143077715</v>
      </c>
      <c r="O15" s="21">
        <f t="shared" si="2"/>
        <v>0.04237776634071024</v>
      </c>
      <c r="P15" s="21">
        <f t="shared" si="15"/>
        <v>-0.0006587750900669057</v>
      </c>
      <c r="Q15" s="25">
        <f>O15-O30</f>
        <v>0.005546798586314669</v>
      </c>
      <c r="R15" s="21">
        <v>16.39</v>
      </c>
      <c r="S15" s="21">
        <v>14.123</v>
      </c>
      <c r="T15" s="44">
        <f t="shared" si="3"/>
        <v>-2.2670000000000012</v>
      </c>
      <c r="U15" s="21">
        <f>S15-S30</f>
        <v>-10.204166666666671</v>
      </c>
      <c r="V15" s="21">
        <f t="shared" si="49"/>
        <v>0.04217704580545548</v>
      </c>
      <c r="W15" s="21">
        <f t="shared" si="16"/>
        <v>0.03634328358208955</v>
      </c>
      <c r="X15" s="44">
        <f t="shared" si="17"/>
        <v>-0.005833762223365936</v>
      </c>
      <c r="Y15" s="25">
        <f>W15-W30</f>
        <v>0.004531884252579575</v>
      </c>
      <c r="Z15" s="21">
        <v>13.077</v>
      </c>
      <c r="AA15" s="21">
        <v>11.45</v>
      </c>
      <c r="AB15" s="44">
        <f t="shared" si="4"/>
        <v>-1.6270000000000007</v>
      </c>
      <c r="AC15" s="21">
        <f>AA15-AA30</f>
        <v>-9.615166666666667</v>
      </c>
      <c r="AD15" s="21">
        <f t="shared" si="18"/>
        <v>0.033651569737519295</v>
      </c>
      <c r="AE15" s="21">
        <f t="shared" si="19"/>
        <v>0.029464745239320633</v>
      </c>
      <c r="AF15" s="44">
        <f t="shared" si="20"/>
        <v>-0.004186824498198662</v>
      </c>
      <c r="AG15" s="25">
        <f>AE15-AE30</f>
        <v>0.0020009538786297</v>
      </c>
      <c r="AH15" s="21">
        <v>8.788</v>
      </c>
      <c r="AI15" s="21">
        <v>8.949</v>
      </c>
      <c r="AJ15" s="45">
        <f t="shared" si="5"/>
        <v>0.1609999999999996</v>
      </c>
      <c r="AK15" s="21">
        <f>AI15-AI30</f>
        <v>-7.764458333333339</v>
      </c>
      <c r="AL15" s="21">
        <f t="shared" si="21"/>
        <v>0.022614513638703034</v>
      </c>
      <c r="AM15" s="21">
        <f t="shared" si="22"/>
        <v>0.023028821410190425</v>
      </c>
      <c r="AN15" s="45">
        <f t="shared" si="23"/>
        <v>0.0004143077714873905</v>
      </c>
      <c r="AO15" s="25">
        <f>AM15-AM30</f>
        <v>0.001371127139663024</v>
      </c>
      <c r="AP15" s="21">
        <v>3.823</v>
      </c>
      <c r="AQ15" s="21">
        <v>4.04</v>
      </c>
      <c r="AR15" s="45">
        <f t="shared" si="6"/>
        <v>0.21700000000000008</v>
      </c>
      <c r="AS15" s="21">
        <f>AQ15-AQ30</f>
        <v>-3.393625</v>
      </c>
      <c r="AT15" s="21">
        <f t="shared" si="24"/>
        <v>0.009837879567678846</v>
      </c>
      <c r="AU15" s="21">
        <f t="shared" si="25"/>
        <v>0.010396294390118374</v>
      </c>
      <c r="AV15" s="45">
        <f t="shared" si="26"/>
        <v>0.0005584148224395281</v>
      </c>
      <c r="AW15" s="25">
        <f>AU15-AU30</f>
        <v>0.0007161724501127675</v>
      </c>
      <c r="AX15" s="21">
        <v>0</v>
      </c>
      <c r="AY15" s="21">
        <v>1.026</v>
      </c>
      <c r="AZ15" s="45">
        <f t="shared" si="7"/>
        <v>1.026</v>
      </c>
      <c r="BA15" s="21">
        <f>AY15-AY30</f>
        <v>-1.0695833333333329</v>
      </c>
      <c r="BB15" s="21">
        <f t="shared" si="27"/>
        <v>0</v>
      </c>
      <c r="BC15" s="21">
        <f t="shared" si="28"/>
        <v>0.002640247040658775</v>
      </c>
      <c r="BD15" s="45">
        <f t="shared" si="29"/>
        <v>0.002640247040658775</v>
      </c>
      <c r="BE15" s="25">
        <f>BC15-BC30</f>
        <v>-3.864935715538337E-05</v>
      </c>
      <c r="BF15" s="21">
        <v>5.558</v>
      </c>
      <c r="BG15" s="21">
        <v>3.859</v>
      </c>
      <c r="BH15" s="44">
        <f t="shared" si="8"/>
        <v>-1.6989999999999998</v>
      </c>
      <c r="BI15" s="21">
        <f>BG15-BG30</f>
        <v>-2.0774166666666662</v>
      </c>
      <c r="BJ15" s="21">
        <f t="shared" si="30"/>
        <v>0.014302624806999484</v>
      </c>
      <c r="BK15" s="21">
        <f t="shared" si="31"/>
        <v>0.009930519814719506</v>
      </c>
      <c r="BL15" s="44">
        <f t="shared" si="32"/>
        <v>-0.004372104992279979</v>
      </c>
      <c r="BM15" s="25">
        <f>BK15-BK30</f>
        <v>0.002347991026926971</v>
      </c>
      <c r="BN15" s="21">
        <v>11.91</v>
      </c>
      <c r="BO15" s="21">
        <v>7.415</v>
      </c>
      <c r="BP15" s="44">
        <f t="shared" si="9"/>
        <v>-4.495</v>
      </c>
      <c r="BQ15" s="21">
        <f>BO15-BO30</f>
        <v>-5.4579999999999975</v>
      </c>
      <c r="BR15" s="21">
        <f t="shared" si="33"/>
        <v>0.03064848172928461</v>
      </c>
      <c r="BS15" s="21">
        <f t="shared" si="34"/>
        <v>0.019081317550180135</v>
      </c>
      <c r="BT15" s="44">
        <f t="shared" si="35"/>
        <v>-0.011567164179104476</v>
      </c>
      <c r="BU15" s="25">
        <f>BS15-BS30</f>
        <v>0.0025091574403046206</v>
      </c>
      <c r="BV15" s="21">
        <v>12.319</v>
      </c>
      <c r="BW15" s="21">
        <v>11.518</v>
      </c>
      <c r="BX15" s="44">
        <f t="shared" si="10"/>
        <v>-0.8010000000000002</v>
      </c>
      <c r="BY15" s="21">
        <f>BW15-BW30</f>
        <v>-8.872416666666663</v>
      </c>
      <c r="BZ15" s="21">
        <f t="shared" si="36"/>
        <v>0.03170097786927432</v>
      </c>
      <c r="CA15" s="21">
        <f t="shared" si="37"/>
        <v>0.02963973237261966</v>
      </c>
      <c r="CB15" s="44">
        <f t="shared" si="38"/>
        <v>-0.002061245496654658</v>
      </c>
      <c r="CC15" s="25">
        <f>CA15-CA30</f>
        <v>0.0028355039663624966</v>
      </c>
      <c r="CD15" s="21">
        <v>14.331</v>
      </c>
      <c r="CE15" s="21">
        <v>13.062</v>
      </c>
      <c r="CF15" s="44">
        <f t="shared" si="11"/>
        <v>-1.2690000000000001</v>
      </c>
      <c r="CG15" s="21">
        <f>CE15-CE30</f>
        <v>-9.309541666666663</v>
      </c>
      <c r="CH15" s="21">
        <f t="shared" si="39"/>
        <v>0.03687853834276891</v>
      </c>
      <c r="CI15" s="21">
        <f t="shared" si="40"/>
        <v>0.03361296963458569</v>
      </c>
      <c r="CJ15" s="44">
        <f t="shared" si="41"/>
        <v>-0.003265568708183224</v>
      </c>
      <c r="CK15" s="25">
        <f>CI15-CI30</f>
        <v>0.0042569911821091315</v>
      </c>
      <c r="CL15" s="21">
        <f t="shared" si="42"/>
        <v>102.92</v>
      </c>
      <c r="CM15" s="49">
        <f t="shared" si="43"/>
        <v>8.576666666666666</v>
      </c>
      <c r="CN15" s="21">
        <f t="shared" si="44"/>
        <v>91.91</v>
      </c>
      <c r="CO15" s="51">
        <f t="shared" si="45"/>
        <v>7.659166666666667</v>
      </c>
      <c r="CP15" s="54">
        <f t="shared" si="12"/>
        <v>-11.010000000000005</v>
      </c>
      <c r="CQ15" s="21">
        <f>CP15-CN30</f>
        <v>-166.08004166666666</v>
      </c>
      <c r="CR15" s="21">
        <f t="shared" si="46"/>
        <v>0.26484817292846113</v>
      </c>
      <c r="CS15" s="21">
        <f t="shared" si="13"/>
        <v>0.23651569737519298</v>
      </c>
      <c r="CT15" s="21">
        <f t="shared" si="47"/>
        <v>-0.02833247555326815</v>
      </c>
      <c r="CU15" s="21">
        <f>CS15-CT30</f>
        <v>0.21415404803578514</v>
      </c>
      <c r="CV15" s="79">
        <f t="shared" si="48"/>
        <v>49.96551784182535</v>
      </c>
      <c r="CW15" s="82">
        <v>21</v>
      </c>
    </row>
    <row r="16" spans="1:101" s="22" customFormat="1" ht="15" customHeight="1">
      <c r="A16" s="53">
        <v>12</v>
      </c>
      <c r="B16" s="10" t="s">
        <v>7</v>
      </c>
      <c r="C16" s="99">
        <v>900</v>
      </c>
      <c r="D16" s="99"/>
      <c r="E16" s="53">
        <v>15.5</v>
      </c>
      <c r="F16" s="11">
        <v>15.5</v>
      </c>
      <c r="G16" s="11">
        <v>0</v>
      </c>
      <c r="H16" s="11">
        <v>15.5</v>
      </c>
      <c r="I16" s="11">
        <f t="shared" si="14"/>
        <v>0</v>
      </c>
      <c r="J16" s="21">
        <v>28.89</v>
      </c>
      <c r="K16" s="21">
        <v>29.48</v>
      </c>
      <c r="L16" s="45">
        <f t="shared" si="0"/>
        <v>0.5899999999999999</v>
      </c>
      <c r="M16" s="21">
        <f>K16-K30</f>
        <v>1.2508750000000042</v>
      </c>
      <c r="N16" s="21">
        <f t="shared" si="1"/>
        <v>0.032100000000000004</v>
      </c>
      <c r="O16" s="21">
        <f t="shared" si="2"/>
        <v>0.03275555555555556</v>
      </c>
      <c r="P16" s="45">
        <f t="shared" si="15"/>
        <v>0.0006555555555555551</v>
      </c>
      <c r="Q16" s="25">
        <f>O16-O30</f>
        <v>-0.004075412198840014</v>
      </c>
      <c r="R16" s="21">
        <v>28.745</v>
      </c>
      <c r="S16" s="21">
        <v>25.704</v>
      </c>
      <c r="T16" s="44">
        <f t="shared" si="3"/>
        <v>-3.0410000000000004</v>
      </c>
      <c r="U16" s="21">
        <f>S16-S30</f>
        <v>1.3768333333333302</v>
      </c>
      <c r="V16" s="21">
        <f t="shared" si="49"/>
        <v>0.03193888888888889</v>
      </c>
      <c r="W16" s="21">
        <f t="shared" si="16"/>
        <v>0.028560000000000002</v>
      </c>
      <c r="X16" s="44">
        <f t="shared" si="17"/>
        <v>-0.0033788888888888896</v>
      </c>
      <c r="Y16" s="25">
        <f>W16-W30</f>
        <v>-0.00325139932950997</v>
      </c>
      <c r="Z16" s="21">
        <v>23.083</v>
      </c>
      <c r="AA16" s="21">
        <v>21.723</v>
      </c>
      <c r="AB16" s="44">
        <f t="shared" si="4"/>
        <v>-1.3599999999999994</v>
      </c>
      <c r="AC16" s="21">
        <f>AA16-AA30</f>
        <v>0.6578333333333326</v>
      </c>
      <c r="AD16" s="21">
        <f t="shared" si="18"/>
        <v>0.025647777777777776</v>
      </c>
      <c r="AE16" s="21">
        <f t="shared" si="19"/>
        <v>0.024136666666666664</v>
      </c>
      <c r="AF16" s="44">
        <f t="shared" si="20"/>
        <v>-0.0015111111111111124</v>
      </c>
      <c r="AG16" s="25">
        <f>AE16-AE30</f>
        <v>-0.0033271246940242694</v>
      </c>
      <c r="AH16" s="21">
        <v>16.351</v>
      </c>
      <c r="AI16" s="21">
        <v>17.477</v>
      </c>
      <c r="AJ16" s="45">
        <f t="shared" si="5"/>
        <v>1.1260000000000012</v>
      </c>
      <c r="AK16" s="21">
        <f>AI16-AI30</f>
        <v>0.7635416666666615</v>
      </c>
      <c r="AL16" s="21">
        <f t="shared" si="21"/>
        <v>0.018167777777777776</v>
      </c>
      <c r="AM16" s="21">
        <f t="shared" si="22"/>
        <v>0.01941888888888889</v>
      </c>
      <c r="AN16" s="45">
        <f t="shared" si="23"/>
        <v>0.0012511111111111126</v>
      </c>
      <c r="AO16" s="25">
        <f>AM16-AM30</f>
        <v>-0.0022388053816385124</v>
      </c>
      <c r="AP16" s="21">
        <v>6.493</v>
      </c>
      <c r="AQ16" s="21">
        <v>7.919</v>
      </c>
      <c r="AR16" s="45">
        <f t="shared" si="6"/>
        <v>1.4259999999999993</v>
      </c>
      <c r="AS16" s="21">
        <f>AQ16-AQ30</f>
        <v>0.48537499999999945</v>
      </c>
      <c r="AT16" s="21">
        <f t="shared" si="24"/>
        <v>0.007214444444444445</v>
      </c>
      <c r="AU16" s="21">
        <f t="shared" si="25"/>
        <v>0.008798888888888889</v>
      </c>
      <c r="AV16" s="45">
        <f t="shared" si="26"/>
        <v>0.0015844444444444439</v>
      </c>
      <c r="AW16" s="25">
        <f>AU16-AU30</f>
        <v>-0.0008812330511167171</v>
      </c>
      <c r="AX16" s="21">
        <v>0</v>
      </c>
      <c r="AY16" s="21">
        <v>0.818</v>
      </c>
      <c r="AZ16" s="45">
        <f t="shared" si="7"/>
        <v>0.818</v>
      </c>
      <c r="BA16" s="21">
        <f>AY16-AY30</f>
        <v>-1.2775833333333328</v>
      </c>
      <c r="BB16" s="21">
        <f t="shared" si="27"/>
        <v>0</v>
      </c>
      <c r="BC16" s="21">
        <f t="shared" si="28"/>
        <v>0.0009088888888888889</v>
      </c>
      <c r="BD16" s="45">
        <f t="shared" si="29"/>
        <v>0.0009088888888888889</v>
      </c>
      <c r="BE16" s="25">
        <f>BC16-BC30</f>
        <v>-0.0017700075089252696</v>
      </c>
      <c r="BF16" s="21">
        <v>6.644</v>
      </c>
      <c r="BG16" s="21">
        <v>7.322</v>
      </c>
      <c r="BH16" s="45">
        <f t="shared" si="8"/>
        <v>0.6779999999999999</v>
      </c>
      <c r="BI16" s="21">
        <f>BG16-BG30</f>
        <v>1.3855833333333338</v>
      </c>
      <c r="BJ16" s="21">
        <f t="shared" si="30"/>
        <v>0.007382222222222222</v>
      </c>
      <c r="BK16" s="21">
        <f t="shared" si="31"/>
        <v>0.008135555555555556</v>
      </c>
      <c r="BL16" s="45">
        <f t="shared" si="32"/>
        <v>0.0007533333333333333</v>
      </c>
      <c r="BM16" s="25">
        <f>BK16-BK30</f>
        <v>0.0005530267677630206</v>
      </c>
      <c r="BN16" s="21">
        <v>14.214</v>
      </c>
      <c r="BO16" s="21">
        <v>13.754</v>
      </c>
      <c r="BP16" s="44">
        <f t="shared" si="9"/>
        <v>-0.46000000000000085</v>
      </c>
      <c r="BQ16" s="21">
        <f>BO16-BO30</f>
        <v>0.881000000000002</v>
      </c>
      <c r="BR16" s="21">
        <f t="shared" si="33"/>
        <v>0.015793333333333333</v>
      </c>
      <c r="BS16" s="21">
        <f t="shared" si="34"/>
        <v>0.015282222222222221</v>
      </c>
      <c r="BT16" s="44">
        <f t="shared" si="35"/>
        <v>-0.0005111111111111115</v>
      </c>
      <c r="BU16" s="25">
        <f>BS16-BS30</f>
        <v>-0.0012899378876532926</v>
      </c>
      <c r="BV16" s="21">
        <v>21</v>
      </c>
      <c r="BW16" s="21">
        <v>21.573</v>
      </c>
      <c r="BX16" s="45">
        <f t="shared" si="10"/>
        <v>0.5730000000000004</v>
      </c>
      <c r="BY16" s="21">
        <f>BW16-BW30</f>
        <v>1.182583333333337</v>
      </c>
      <c r="BZ16" s="21">
        <f t="shared" si="36"/>
        <v>0.023333333333333334</v>
      </c>
      <c r="CA16" s="21">
        <f t="shared" si="37"/>
        <v>0.02397</v>
      </c>
      <c r="CB16" s="45">
        <f t="shared" si="38"/>
        <v>0.0006366666666666673</v>
      </c>
      <c r="CC16" s="25">
        <f>CA16-CA30</f>
        <v>-0.002834228406257161</v>
      </c>
      <c r="CD16" s="21">
        <v>26.268</v>
      </c>
      <c r="CE16" s="21">
        <v>24.136</v>
      </c>
      <c r="CF16" s="44">
        <f t="shared" si="11"/>
        <v>-2.1320000000000014</v>
      </c>
      <c r="CG16" s="21">
        <f>CE16-CE30</f>
        <v>1.7644583333333372</v>
      </c>
      <c r="CH16" s="21">
        <f t="shared" si="39"/>
        <v>0.029186666666666666</v>
      </c>
      <c r="CI16" s="21">
        <f t="shared" si="40"/>
        <v>0.026817777777777777</v>
      </c>
      <c r="CJ16" s="44">
        <f t="shared" si="41"/>
        <v>-0.002368888888888889</v>
      </c>
      <c r="CK16" s="25">
        <f>CI16-CI30</f>
        <v>-0.0025382006746987804</v>
      </c>
      <c r="CL16" s="21">
        <f t="shared" si="42"/>
        <v>171.68800000000002</v>
      </c>
      <c r="CM16" s="49">
        <f t="shared" si="43"/>
        <v>14.307333333333334</v>
      </c>
      <c r="CN16" s="21">
        <f t="shared" si="44"/>
        <v>169.906</v>
      </c>
      <c r="CO16" s="51">
        <f t="shared" si="45"/>
        <v>14.158833333333334</v>
      </c>
      <c r="CP16" s="54">
        <f t="shared" si="12"/>
        <v>-1.7820000000000107</v>
      </c>
      <c r="CQ16" s="21">
        <f>CP16-CN30</f>
        <v>-156.85204166666668</v>
      </c>
      <c r="CR16" s="21">
        <f t="shared" si="46"/>
        <v>0.19076444444444446</v>
      </c>
      <c r="CS16" s="21">
        <f t="shared" si="13"/>
        <v>0.18878444444444445</v>
      </c>
      <c r="CT16" s="21">
        <f t="shared" si="47"/>
        <v>-0.0019800000000000095</v>
      </c>
      <c r="CU16" s="21">
        <f>CS16-CT30</f>
        <v>0.1664227951050366</v>
      </c>
      <c r="CV16" s="79">
        <f t="shared" si="48"/>
        <v>39.88197245185185</v>
      </c>
      <c r="CW16" s="82">
        <v>5</v>
      </c>
    </row>
    <row r="17" spans="1:101" s="22" customFormat="1" ht="15" customHeight="1">
      <c r="A17" s="53">
        <v>13</v>
      </c>
      <c r="B17" s="10" t="s">
        <v>8</v>
      </c>
      <c r="C17" s="99">
        <v>882.3</v>
      </c>
      <c r="D17" s="99"/>
      <c r="E17" s="53">
        <v>15.5</v>
      </c>
      <c r="F17" s="11">
        <v>15.5</v>
      </c>
      <c r="G17" s="11">
        <v>0</v>
      </c>
      <c r="H17" s="11">
        <v>15.5</v>
      </c>
      <c r="I17" s="11">
        <f t="shared" si="14"/>
        <v>0</v>
      </c>
      <c r="J17" s="21">
        <v>31.307</v>
      </c>
      <c r="K17" s="21">
        <v>30.704</v>
      </c>
      <c r="L17" s="44">
        <f t="shared" si="0"/>
        <v>-0.602999999999998</v>
      </c>
      <c r="M17" s="21">
        <f>K17-K30</f>
        <v>2.4748750000000044</v>
      </c>
      <c r="N17" s="21">
        <f t="shared" si="1"/>
        <v>0.03548339567040689</v>
      </c>
      <c r="O17" s="21">
        <f t="shared" si="2"/>
        <v>0.0347999546639465</v>
      </c>
      <c r="P17" s="44">
        <f t="shared" si="15"/>
        <v>-0.0006834410064603877</v>
      </c>
      <c r="Q17" s="25">
        <f>O17-O30</f>
        <v>-0.00203101309044907</v>
      </c>
      <c r="R17" s="21">
        <v>31.141</v>
      </c>
      <c r="S17" s="21">
        <v>25.764</v>
      </c>
      <c r="T17" s="44">
        <f t="shared" si="3"/>
        <v>-5.376999999999999</v>
      </c>
      <c r="U17" s="21">
        <f>S17-S30</f>
        <v>1.436833333333329</v>
      </c>
      <c r="V17" s="21">
        <f t="shared" si="49"/>
        <v>0.03529525104839624</v>
      </c>
      <c r="W17" s="21">
        <f t="shared" si="16"/>
        <v>0.02920095205712343</v>
      </c>
      <c r="X17" s="44">
        <f t="shared" si="17"/>
        <v>-0.006094298991272808</v>
      </c>
      <c r="Y17" s="25">
        <f>W17-W30</f>
        <v>-0.0026104472723865423</v>
      </c>
      <c r="Z17" s="21">
        <v>26.733</v>
      </c>
      <c r="AA17" s="21">
        <v>23.971</v>
      </c>
      <c r="AB17" s="44">
        <f t="shared" si="4"/>
        <v>-2.7620000000000005</v>
      </c>
      <c r="AC17" s="21">
        <f>AA17-AA30</f>
        <v>2.9058333333333337</v>
      </c>
      <c r="AD17" s="21">
        <f t="shared" si="18"/>
        <v>0.030299217953077186</v>
      </c>
      <c r="AE17" s="21">
        <f t="shared" si="19"/>
        <v>0.027168763459140884</v>
      </c>
      <c r="AF17" s="44">
        <f t="shared" si="20"/>
        <v>-0.003130454493936303</v>
      </c>
      <c r="AG17" s="25">
        <f>AE17-AE30</f>
        <v>-0.0002950279015500497</v>
      </c>
      <c r="AH17" s="21">
        <v>16.421</v>
      </c>
      <c r="AI17" s="21">
        <v>19.143</v>
      </c>
      <c r="AJ17" s="45">
        <f t="shared" si="5"/>
        <v>2.7220000000000013</v>
      </c>
      <c r="AK17" s="21">
        <f>AI17-AI30</f>
        <v>2.429541666666662</v>
      </c>
      <c r="AL17" s="21">
        <f t="shared" si="21"/>
        <v>0.018611583361668366</v>
      </c>
      <c r="AM17" s="21">
        <f t="shared" si="22"/>
        <v>0.02169670180210813</v>
      </c>
      <c r="AN17" s="45">
        <f t="shared" si="23"/>
        <v>0.0030851184404397623</v>
      </c>
      <c r="AO17" s="25">
        <f>AM17-AM30</f>
        <v>3.900753158072798E-05</v>
      </c>
      <c r="AP17" s="21">
        <v>7.16</v>
      </c>
      <c r="AQ17" s="21">
        <v>8.816</v>
      </c>
      <c r="AR17" s="45">
        <f t="shared" si="6"/>
        <v>1.6560000000000006</v>
      </c>
      <c r="AS17" s="21">
        <f>AQ17-AQ30</f>
        <v>1.3823750000000006</v>
      </c>
      <c r="AT17" s="21">
        <f t="shared" si="24"/>
        <v>0.00811515357588122</v>
      </c>
      <c r="AU17" s="21">
        <f t="shared" si="25"/>
        <v>0.009992066190638107</v>
      </c>
      <c r="AV17" s="45">
        <f t="shared" si="26"/>
        <v>0.0018769126147568874</v>
      </c>
      <c r="AW17" s="25">
        <f>AU17-AU30</f>
        <v>0.00031194425063250063</v>
      </c>
      <c r="AX17" s="21">
        <v>0</v>
      </c>
      <c r="AY17" s="21">
        <v>2.16</v>
      </c>
      <c r="AZ17" s="45">
        <f t="shared" si="7"/>
        <v>2.16</v>
      </c>
      <c r="BA17" s="21">
        <f>AY17-AY30</f>
        <v>0.06441666666666723</v>
      </c>
      <c r="BB17" s="21">
        <f t="shared" si="27"/>
        <v>0</v>
      </c>
      <c r="BC17" s="21">
        <f t="shared" si="28"/>
        <v>0.002448146888813329</v>
      </c>
      <c r="BD17" s="45">
        <f t="shared" si="29"/>
        <v>0.002448146888813329</v>
      </c>
      <c r="BE17" s="25">
        <f>BC17-BC30</f>
        <v>-0.00023074950900082948</v>
      </c>
      <c r="BF17" s="21">
        <v>6.806</v>
      </c>
      <c r="BG17" s="21">
        <v>7.381</v>
      </c>
      <c r="BH17" s="45">
        <f t="shared" si="8"/>
        <v>0.5750000000000002</v>
      </c>
      <c r="BI17" s="21">
        <f>BG17-BG30</f>
        <v>1.444583333333334</v>
      </c>
      <c r="BJ17" s="21">
        <f t="shared" si="30"/>
        <v>0.007713929502436813</v>
      </c>
      <c r="BK17" s="21">
        <f t="shared" si="31"/>
        <v>0.008365635271449621</v>
      </c>
      <c r="BL17" s="45">
        <f t="shared" si="32"/>
        <v>0.0006517057690128081</v>
      </c>
      <c r="BM17" s="25">
        <f>BK17-BK30</f>
        <v>0.0007831064836570862</v>
      </c>
      <c r="BN17" s="21">
        <v>14.533</v>
      </c>
      <c r="BO17" s="21">
        <v>14.343</v>
      </c>
      <c r="BP17" s="44">
        <f t="shared" si="9"/>
        <v>-0.1899999999999995</v>
      </c>
      <c r="BQ17" s="21">
        <f>BO17-BO30</f>
        <v>1.4700000000000024</v>
      </c>
      <c r="BR17" s="21">
        <f t="shared" si="33"/>
        <v>0.01647172163663153</v>
      </c>
      <c r="BS17" s="21">
        <f t="shared" si="34"/>
        <v>0.01625637538252295</v>
      </c>
      <c r="BT17" s="44">
        <f t="shared" si="35"/>
        <v>-0.0002153462541085796</v>
      </c>
      <c r="BU17" s="25">
        <f>BS17-BS30</f>
        <v>-0.0003157847273525631</v>
      </c>
      <c r="BV17" s="21">
        <v>20.126</v>
      </c>
      <c r="BW17" s="21">
        <v>22.447</v>
      </c>
      <c r="BX17" s="45">
        <f t="shared" si="10"/>
        <v>2.320999999999998</v>
      </c>
      <c r="BY17" s="21">
        <f>BW17-BW30</f>
        <v>2.056583333333336</v>
      </c>
      <c r="BZ17" s="21">
        <f t="shared" si="36"/>
        <v>0.022810835316785676</v>
      </c>
      <c r="CA17" s="21">
        <f t="shared" si="37"/>
        <v>0.02544145982092259</v>
      </c>
      <c r="CB17" s="45">
        <f t="shared" si="38"/>
        <v>0.0026306245041369143</v>
      </c>
      <c r="CC17" s="25">
        <f>CA17-CA30</f>
        <v>-0.0013627685853345728</v>
      </c>
      <c r="CD17" s="21">
        <v>25.847</v>
      </c>
      <c r="CE17" s="21">
        <v>25.549</v>
      </c>
      <c r="CF17" s="44">
        <f t="shared" si="11"/>
        <v>-0.2980000000000018</v>
      </c>
      <c r="CG17" s="21">
        <f>CE17-CE30</f>
        <v>3.1774583333333375</v>
      </c>
      <c r="CH17" s="21">
        <f t="shared" si="39"/>
        <v>0.029295024368128756</v>
      </c>
      <c r="CI17" s="21">
        <f t="shared" si="40"/>
        <v>0.028957270769579508</v>
      </c>
      <c r="CJ17" s="44">
        <f t="shared" si="41"/>
        <v>-0.000337753598549248</v>
      </c>
      <c r="CK17" s="25">
        <f>CI17-CI30</f>
        <v>-0.00039870768289704955</v>
      </c>
      <c r="CL17" s="21">
        <v>180.74</v>
      </c>
      <c r="CM17" s="49">
        <f t="shared" si="43"/>
        <v>15.061666666666667</v>
      </c>
      <c r="CN17" s="21">
        <f t="shared" si="44"/>
        <v>180.27800000000002</v>
      </c>
      <c r="CO17" s="51">
        <f t="shared" si="45"/>
        <v>15.023166666666668</v>
      </c>
      <c r="CP17" s="55">
        <f t="shared" si="12"/>
        <v>-0.4619999999999891</v>
      </c>
      <c r="CQ17" s="21">
        <f>CP17-CN30</f>
        <v>-155.53204166666666</v>
      </c>
      <c r="CR17" s="21">
        <f t="shared" si="46"/>
        <v>0.20485095772413014</v>
      </c>
      <c r="CS17" s="21">
        <f t="shared" si="13"/>
        <v>0.2043273263062451</v>
      </c>
      <c r="CT17" s="21">
        <f t="shared" si="47"/>
        <v>-0.0005236314178850565</v>
      </c>
      <c r="CU17" s="21">
        <f>CS17-CT30</f>
        <v>0.18196567696683724</v>
      </c>
      <c r="CV17" s="79">
        <f t="shared" si="48"/>
        <v>43.165509864369646</v>
      </c>
      <c r="CW17" s="82">
        <v>11</v>
      </c>
    </row>
    <row r="18" spans="1:101" s="22" customFormat="1" ht="15.75" customHeight="1">
      <c r="A18" s="53">
        <v>14</v>
      </c>
      <c r="B18" s="10" t="s">
        <v>14</v>
      </c>
      <c r="C18" s="99">
        <v>920.4</v>
      </c>
      <c r="D18" s="99"/>
      <c r="E18" s="53">
        <v>15</v>
      </c>
      <c r="F18" s="11">
        <v>15.5</v>
      </c>
      <c r="G18" s="11">
        <v>0</v>
      </c>
      <c r="H18" s="11">
        <v>15.5</v>
      </c>
      <c r="I18" s="11">
        <f t="shared" si="14"/>
        <v>0</v>
      </c>
      <c r="J18" s="21">
        <v>31.887</v>
      </c>
      <c r="K18" s="21">
        <v>32.348</v>
      </c>
      <c r="L18" s="45">
        <f t="shared" si="0"/>
        <v>0.4609999999999985</v>
      </c>
      <c r="M18" s="21">
        <f>K18-K30</f>
        <v>4.118875000000003</v>
      </c>
      <c r="N18" s="21">
        <f t="shared" si="1"/>
        <v>0.03464471968709257</v>
      </c>
      <c r="O18" s="21">
        <f t="shared" si="2"/>
        <v>0.03514558887440243</v>
      </c>
      <c r="P18" s="45">
        <f t="shared" si="15"/>
        <v>0.0005008691873098631</v>
      </c>
      <c r="Q18" s="25">
        <f>O18-O30</f>
        <v>-0.0016853788799931421</v>
      </c>
      <c r="R18" s="21">
        <v>31.613</v>
      </c>
      <c r="S18" s="21">
        <v>27.872</v>
      </c>
      <c r="T18" s="44">
        <f t="shared" si="3"/>
        <v>-3.7409999999999997</v>
      </c>
      <c r="U18" s="21">
        <f>S18-S30</f>
        <v>3.5448333333333295</v>
      </c>
      <c r="V18" s="21">
        <f t="shared" si="49"/>
        <v>0.03434702303346371</v>
      </c>
      <c r="W18" s="21">
        <f t="shared" si="16"/>
        <v>0.030282485875706214</v>
      </c>
      <c r="X18" s="44">
        <f t="shared" si="17"/>
        <v>-0.004064537157757495</v>
      </c>
      <c r="Y18" s="25">
        <f>W18-W30</f>
        <v>-0.0015289134538037583</v>
      </c>
      <c r="Z18" s="21">
        <v>25.606</v>
      </c>
      <c r="AA18" s="21">
        <v>24.583</v>
      </c>
      <c r="AB18" s="44">
        <f t="shared" si="4"/>
        <v>-1.0230000000000032</v>
      </c>
      <c r="AC18" s="21">
        <f>AA18-AA30</f>
        <v>3.517833333333332</v>
      </c>
      <c r="AD18" s="21">
        <f t="shared" si="18"/>
        <v>0.027820512820512823</v>
      </c>
      <c r="AE18" s="21">
        <f t="shared" si="19"/>
        <v>0.026709039548022596</v>
      </c>
      <c r="AF18" s="44">
        <f t="shared" si="20"/>
        <v>-0.0011114732724902265</v>
      </c>
      <c r="AG18" s="25">
        <f>AE18-AE30</f>
        <v>-0.0007547518126683368</v>
      </c>
      <c r="AH18" s="21">
        <v>18.585</v>
      </c>
      <c r="AI18" s="21">
        <v>19.962</v>
      </c>
      <c r="AJ18" s="45">
        <f t="shared" si="5"/>
        <v>1.376999999999999</v>
      </c>
      <c r="AK18" s="21">
        <f>AI18-AI30</f>
        <v>3.248541666666661</v>
      </c>
      <c r="AL18" s="21">
        <f t="shared" si="21"/>
        <v>0.020192307692307693</v>
      </c>
      <c r="AM18" s="21">
        <f t="shared" si="22"/>
        <v>0.0216883963494133</v>
      </c>
      <c r="AN18" s="45">
        <f t="shared" si="23"/>
        <v>0.0014960886571056056</v>
      </c>
      <c r="AO18" s="25">
        <f>AM18-AM30</f>
        <v>3.070207888589832E-05</v>
      </c>
      <c r="AP18" s="21">
        <v>7.469</v>
      </c>
      <c r="AQ18" s="21">
        <v>9.154</v>
      </c>
      <c r="AR18" s="45">
        <f t="shared" si="6"/>
        <v>1.6849999999999996</v>
      </c>
      <c r="AS18" s="21">
        <f>AQ18-AQ30</f>
        <v>1.7203749999999998</v>
      </c>
      <c r="AT18" s="21">
        <f t="shared" si="24"/>
        <v>0.008114950021729683</v>
      </c>
      <c r="AU18" s="21">
        <f t="shared" si="25"/>
        <v>0.009945675793133421</v>
      </c>
      <c r="AV18" s="45">
        <f t="shared" si="26"/>
        <v>0.0018307257714037378</v>
      </c>
      <c r="AW18" s="25">
        <f>AU18-AU30</f>
        <v>0.0002655538531278149</v>
      </c>
      <c r="AX18" s="21">
        <v>0</v>
      </c>
      <c r="AY18" s="21">
        <v>2.214</v>
      </c>
      <c r="AZ18" s="45">
        <f t="shared" si="7"/>
        <v>2.214</v>
      </c>
      <c r="BA18" s="21">
        <f>AY18-AY30</f>
        <v>0.11841666666666706</v>
      </c>
      <c r="BB18" s="21">
        <f t="shared" si="27"/>
        <v>0</v>
      </c>
      <c r="BC18" s="21">
        <f t="shared" si="28"/>
        <v>0.002405475880052151</v>
      </c>
      <c r="BD18" s="45">
        <f t="shared" si="29"/>
        <v>0.002405475880052151</v>
      </c>
      <c r="BE18" s="25">
        <f>BC18-BC30</f>
        <v>-0.0002734205177620072</v>
      </c>
      <c r="BF18" s="21">
        <v>7.59</v>
      </c>
      <c r="BG18" s="21">
        <v>0</v>
      </c>
      <c r="BH18" s="44">
        <f t="shared" si="8"/>
        <v>-7.59</v>
      </c>
      <c r="BI18" s="21">
        <f>BG18-BG30</f>
        <v>-5.936416666666666</v>
      </c>
      <c r="BJ18" s="21">
        <f t="shared" si="30"/>
        <v>0.008246414602346807</v>
      </c>
      <c r="BK18" s="21">
        <f t="shared" si="31"/>
        <v>0</v>
      </c>
      <c r="BL18" s="44">
        <f t="shared" si="32"/>
        <v>-0.008246414602346807</v>
      </c>
      <c r="BM18" s="25">
        <f>BK18-BK30</f>
        <v>-0.007582528787792535</v>
      </c>
      <c r="BN18" s="21">
        <v>16.095</v>
      </c>
      <c r="BO18" s="21">
        <v>12.104</v>
      </c>
      <c r="BP18" s="44">
        <f t="shared" si="9"/>
        <v>-3.9909999999999997</v>
      </c>
      <c r="BQ18" s="21">
        <f>BO18-BO30</f>
        <v>-0.7689999999999984</v>
      </c>
      <c r="BR18" s="21">
        <f t="shared" si="33"/>
        <v>0.01748696219035202</v>
      </c>
      <c r="BS18" s="21">
        <f t="shared" si="34"/>
        <v>0.013150803998261625</v>
      </c>
      <c r="BT18" s="44">
        <f t="shared" si="35"/>
        <v>-0.004336158192090395</v>
      </c>
      <c r="BU18" s="25">
        <f>BS18-BS30</f>
        <v>-0.0034213561116138887</v>
      </c>
      <c r="BV18" s="21">
        <v>23.262</v>
      </c>
      <c r="BW18" s="21">
        <v>21.401</v>
      </c>
      <c r="BX18" s="44">
        <f t="shared" si="10"/>
        <v>-1.8610000000000007</v>
      </c>
      <c r="BY18" s="21">
        <f>BW18-BW30</f>
        <v>1.0105833333333365</v>
      </c>
      <c r="BZ18" s="21">
        <f t="shared" si="36"/>
        <v>0.025273794002607562</v>
      </c>
      <c r="CA18" s="21">
        <f t="shared" si="37"/>
        <v>0.023251847023033463</v>
      </c>
      <c r="CB18" s="44">
        <f t="shared" si="38"/>
        <v>-0.002021946979574099</v>
      </c>
      <c r="CC18" s="25">
        <f>CA18-CA30</f>
        <v>-0.0035523813832236996</v>
      </c>
      <c r="CD18" s="21">
        <v>29.271</v>
      </c>
      <c r="CE18" s="21">
        <v>24.678</v>
      </c>
      <c r="CF18" s="44">
        <f t="shared" si="11"/>
        <v>-4.593</v>
      </c>
      <c r="CG18" s="21">
        <f>CE18-CE30</f>
        <v>2.306458333333339</v>
      </c>
      <c r="CH18" s="21">
        <f t="shared" si="39"/>
        <v>0.03180247718383312</v>
      </c>
      <c r="CI18" s="21">
        <f t="shared" si="40"/>
        <v>0.026812255541069103</v>
      </c>
      <c r="CJ18" s="44">
        <f t="shared" si="41"/>
        <v>-0.004990221642764015</v>
      </c>
      <c r="CK18" s="25">
        <f>CI18-CI30</f>
        <v>-0.0025437229114074547</v>
      </c>
      <c r="CL18" s="21">
        <f t="shared" si="42"/>
        <v>191.378</v>
      </c>
      <c r="CM18" s="49">
        <f t="shared" si="43"/>
        <v>15.948166666666665</v>
      </c>
      <c r="CN18" s="21">
        <f t="shared" si="44"/>
        <v>174.316</v>
      </c>
      <c r="CO18" s="51">
        <f t="shared" si="45"/>
        <v>14.526333333333334</v>
      </c>
      <c r="CP18" s="54">
        <f t="shared" si="12"/>
        <v>-17.061999999999983</v>
      </c>
      <c r="CQ18" s="21">
        <f>CP18-CN30</f>
        <v>-172.13204166666665</v>
      </c>
      <c r="CR18" s="21">
        <f t="shared" si="46"/>
        <v>0.20792916123424596</v>
      </c>
      <c r="CS18" s="21">
        <f t="shared" si="13"/>
        <v>0.1893915688830943</v>
      </c>
      <c r="CT18" s="21">
        <f t="shared" si="47"/>
        <v>-0.018537592351151655</v>
      </c>
      <c r="CU18" s="21">
        <f>CS18-CT30</f>
        <v>0.16702991954368646</v>
      </c>
      <c r="CV18" s="79">
        <f t="shared" si="48"/>
        <v>40.010231537012885</v>
      </c>
      <c r="CW18" s="82">
        <v>6</v>
      </c>
    </row>
    <row r="19" spans="1:101" s="22" customFormat="1" ht="17.25" customHeight="1">
      <c r="A19" s="53">
        <v>15</v>
      </c>
      <c r="B19" s="10" t="s">
        <v>18</v>
      </c>
      <c r="C19" s="99">
        <v>395.04</v>
      </c>
      <c r="D19" s="99"/>
      <c r="E19" s="53">
        <v>15.5</v>
      </c>
      <c r="F19" s="11">
        <v>15.5</v>
      </c>
      <c r="G19" s="11">
        <v>0</v>
      </c>
      <c r="H19" s="11">
        <v>15.5</v>
      </c>
      <c r="I19" s="11">
        <f t="shared" si="14"/>
        <v>0</v>
      </c>
      <c r="J19" s="33">
        <v>17.287</v>
      </c>
      <c r="K19" s="33">
        <v>17.287</v>
      </c>
      <c r="L19" s="33">
        <f t="shared" si="0"/>
        <v>0</v>
      </c>
      <c r="M19" s="33">
        <f>K19-K30</f>
        <v>-10.942124999999997</v>
      </c>
      <c r="N19" s="21">
        <f t="shared" si="1"/>
        <v>0.04376012555690562</v>
      </c>
      <c r="O19" s="21">
        <f t="shared" si="2"/>
        <v>0.04376012555690562</v>
      </c>
      <c r="P19" s="21">
        <f t="shared" si="15"/>
        <v>0</v>
      </c>
      <c r="Q19" s="47">
        <f>O19-O30</f>
        <v>0.00692915780251005</v>
      </c>
      <c r="R19" s="33">
        <v>14.697</v>
      </c>
      <c r="S19" s="33">
        <v>14.697</v>
      </c>
      <c r="T19" s="33">
        <f t="shared" si="3"/>
        <v>0</v>
      </c>
      <c r="U19" s="33">
        <f>S19-S30</f>
        <v>-9.630166666666671</v>
      </c>
      <c r="V19" s="21">
        <f t="shared" si="49"/>
        <v>0.037203827460510326</v>
      </c>
      <c r="W19" s="21">
        <f t="shared" si="16"/>
        <v>0.037203827460510326</v>
      </c>
      <c r="X19" s="21">
        <f t="shared" si="17"/>
        <v>0</v>
      </c>
      <c r="Y19" s="47">
        <f>W19-W30</f>
        <v>0.005392428131000354</v>
      </c>
      <c r="Z19" s="33">
        <v>12.048</v>
      </c>
      <c r="AA19" s="33">
        <v>12.048</v>
      </c>
      <c r="AB19" s="33">
        <f t="shared" si="4"/>
        <v>0</v>
      </c>
      <c r="AC19" s="33">
        <f>AA19-AA30</f>
        <v>-9.017166666666666</v>
      </c>
      <c r="AD19" s="21">
        <f t="shared" si="18"/>
        <v>0.030498177399756986</v>
      </c>
      <c r="AE19" s="21">
        <f t="shared" si="19"/>
        <v>0.030498177399756986</v>
      </c>
      <c r="AF19" s="21">
        <f t="shared" si="20"/>
        <v>0</v>
      </c>
      <c r="AG19" s="47">
        <f>AE19-AE30</f>
        <v>0.0030343860390660525</v>
      </c>
      <c r="AH19" s="33">
        <v>9.759</v>
      </c>
      <c r="AI19" s="33">
        <v>9.759</v>
      </c>
      <c r="AJ19" s="33">
        <f t="shared" si="5"/>
        <v>0</v>
      </c>
      <c r="AK19" s="33">
        <f>AI19-AI30</f>
        <v>-6.9544583333333385</v>
      </c>
      <c r="AL19" s="21">
        <f t="shared" si="21"/>
        <v>0.02470382746051033</v>
      </c>
      <c r="AM19" s="21">
        <f t="shared" si="22"/>
        <v>0.02470382746051033</v>
      </c>
      <c r="AN19" s="21">
        <f t="shared" si="23"/>
        <v>0</v>
      </c>
      <c r="AO19" s="47">
        <f>AM19-AM30</f>
        <v>0.003046133189982928</v>
      </c>
      <c r="AP19" s="33">
        <v>0</v>
      </c>
      <c r="AQ19" s="33">
        <v>3.693</v>
      </c>
      <c r="AR19" s="33">
        <f t="shared" si="6"/>
        <v>3.693</v>
      </c>
      <c r="AS19" s="33">
        <f>AQ19-AQ30</f>
        <v>-3.740625</v>
      </c>
      <c r="AT19" s="21">
        <f t="shared" si="24"/>
        <v>0</v>
      </c>
      <c r="AU19" s="21">
        <f t="shared" si="25"/>
        <v>0.009348420413122721</v>
      </c>
      <c r="AV19" s="45">
        <f t="shared" si="26"/>
        <v>0.009348420413122721</v>
      </c>
      <c r="AW19" s="47">
        <f>AU19-AU30</f>
        <v>-0.00033170152688288476</v>
      </c>
      <c r="AX19" s="33">
        <v>0.718</v>
      </c>
      <c r="AY19" s="33">
        <v>0.718</v>
      </c>
      <c r="AZ19" s="33">
        <f t="shared" si="7"/>
        <v>0</v>
      </c>
      <c r="BA19" s="21">
        <f>AY19-AY30</f>
        <v>-1.377583333333333</v>
      </c>
      <c r="BB19" s="21">
        <f t="shared" si="27"/>
        <v>0.0018175374645605508</v>
      </c>
      <c r="BC19" s="21">
        <f t="shared" si="28"/>
        <v>0.0018175374645605508</v>
      </c>
      <c r="BD19" s="21">
        <f t="shared" si="29"/>
        <v>0</v>
      </c>
      <c r="BE19" s="47">
        <f>BC19-BC30</f>
        <v>-0.0008613589332536076</v>
      </c>
      <c r="BF19" s="33">
        <v>1.494</v>
      </c>
      <c r="BG19" s="33">
        <v>3.51</v>
      </c>
      <c r="BH19" s="33">
        <f t="shared" si="8"/>
        <v>2.016</v>
      </c>
      <c r="BI19" s="33">
        <f>BG19-BG30</f>
        <v>-2.4264166666666664</v>
      </c>
      <c r="BJ19" s="21">
        <f t="shared" si="30"/>
        <v>0.0037818955042527337</v>
      </c>
      <c r="BK19" s="21">
        <f t="shared" si="31"/>
        <v>0.008885176184690157</v>
      </c>
      <c r="BL19" s="44">
        <f t="shared" si="32"/>
        <v>0.005103280680437423</v>
      </c>
      <c r="BM19" s="47">
        <f>BK19-BK30</f>
        <v>0.001302647396897622</v>
      </c>
      <c r="BN19" s="33">
        <v>6</v>
      </c>
      <c r="BO19" s="33">
        <v>7.198</v>
      </c>
      <c r="BP19" s="45">
        <f t="shared" si="9"/>
        <v>1.1980000000000004</v>
      </c>
      <c r="BQ19" s="33">
        <f>BO19-BO30</f>
        <v>-5.674999999999997</v>
      </c>
      <c r="BR19" s="21">
        <f t="shared" si="33"/>
        <v>0.015188335358444714</v>
      </c>
      <c r="BS19" s="21">
        <f t="shared" si="34"/>
        <v>0.018220939651680843</v>
      </c>
      <c r="BT19" s="45">
        <f t="shared" si="35"/>
        <v>0.0030326042932361293</v>
      </c>
      <c r="BU19" s="47">
        <f>BS19-BS30</f>
        <v>0.0016487795418053293</v>
      </c>
      <c r="BV19" s="33">
        <v>11.87</v>
      </c>
      <c r="BW19" s="33">
        <v>12.058</v>
      </c>
      <c r="BX19" s="45">
        <f t="shared" si="10"/>
        <v>0.1880000000000006</v>
      </c>
      <c r="BY19" s="33">
        <f>BW19-BW30</f>
        <v>-8.332416666666663</v>
      </c>
      <c r="BZ19" s="21">
        <f t="shared" si="36"/>
        <v>0.030047590117456457</v>
      </c>
      <c r="CA19" s="21">
        <f t="shared" si="37"/>
        <v>0.03052349129202106</v>
      </c>
      <c r="CB19" s="45">
        <f t="shared" si="38"/>
        <v>0.00047590117456460315</v>
      </c>
      <c r="CC19" s="47">
        <f>CA19-CA30</f>
        <v>0.003719262885763897</v>
      </c>
      <c r="CD19" s="33">
        <v>14.106</v>
      </c>
      <c r="CE19" s="33">
        <v>12.549</v>
      </c>
      <c r="CF19" s="44">
        <f t="shared" si="11"/>
        <v>-1.5570000000000004</v>
      </c>
      <c r="CG19" s="33">
        <f>CE19-CE30</f>
        <v>-9.822541666666663</v>
      </c>
      <c r="CH19" s="21">
        <f t="shared" si="39"/>
        <v>0.03570777642770352</v>
      </c>
      <c r="CI19" s="21">
        <f t="shared" si="40"/>
        <v>0.031766403402187116</v>
      </c>
      <c r="CJ19" s="44">
        <f t="shared" si="41"/>
        <v>-0.0039413730255164064</v>
      </c>
      <c r="CK19" s="25">
        <f>CI19-CI30</f>
        <v>0.002410424949710558</v>
      </c>
      <c r="CL19" s="33">
        <f>BF19+BN19+BV19+CD19</f>
        <v>33.47</v>
      </c>
      <c r="CM19" s="33">
        <f>CL19/4</f>
        <v>8.3675</v>
      </c>
      <c r="CN19" s="21">
        <f t="shared" si="44"/>
        <v>93.517</v>
      </c>
      <c r="CO19" s="33">
        <f t="shared" si="45"/>
        <v>7.793083333333333</v>
      </c>
      <c r="CP19" s="78"/>
      <c r="CQ19" s="33"/>
      <c r="CR19" s="33">
        <f t="shared" si="46"/>
        <v>0.08472559740785743</v>
      </c>
      <c r="CS19" s="33">
        <f t="shared" si="13"/>
        <v>0.23672792628594572</v>
      </c>
      <c r="CT19" s="33">
        <f t="shared" si="47"/>
        <v>0.1520023288780883</v>
      </c>
      <c r="CU19" s="33">
        <f>CS19-CT30</f>
        <v>0.21436627694653787</v>
      </c>
      <c r="CV19" s="79">
        <f t="shared" si="48"/>
        <v>50.01035261408127</v>
      </c>
      <c r="CW19" s="82">
        <v>22</v>
      </c>
    </row>
    <row r="20" spans="1:101" s="22" customFormat="1" ht="15.75" customHeight="1">
      <c r="A20" s="90">
        <v>16</v>
      </c>
      <c r="B20" s="12" t="s">
        <v>54</v>
      </c>
      <c r="C20" s="99">
        <v>726.82</v>
      </c>
      <c r="D20" s="99"/>
      <c r="E20" s="53">
        <v>20.3</v>
      </c>
      <c r="F20" s="11">
        <v>22.18</v>
      </c>
      <c r="G20" s="11">
        <v>0.38</v>
      </c>
      <c r="H20" s="11">
        <v>21</v>
      </c>
      <c r="I20" s="11">
        <f t="shared" si="14"/>
        <v>-1.1799999999999997</v>
      </c>
      <c r="J20" s="21">
        <v>28.515</v>
      </c>
      <c r="K20" s="21">
        <v>28.96</v>
      </c>
      <c r="L20" s="45">
        <f t="shared" si="0"/>
        <v>0.4450000000000003</v>
      </c>
      <c r="M20" s="21">
        <f>K20-K30</f>
        <v>0.7308750000000046</v>
      </c>
      <c r="N20" s="21">
        <f t="shared" si="1"/>
        <v>0.03923254726066976</v>
      </c>
      <c r="O20" s="21">
        <f t="shared" si="2"/>
        <v>0.039844803390110345</v>
      </c>
      <c r="P20" s="45">
        <f t="shared" si="15"/>
        <v>0.0006122561294405818</v>
      </c>
      <c r="Q20" s="25">
        <f>O20-O30</f>
        <v>0.003013835635714772</v>
      </c>
      <c r="R20" s="21">
        <v>22.865</v>
      </c>
      <c r="S20" s="21">
        <v>27.88</v>
      </c>
      <c r="T20" s="45">
        <f t="shared" si="3"/>
        <v>5.015000000000001</v>
      </c>
      <c r="U20" s="21">
        <f>S20-S30</f>
        <v>3.5528333333333286</v>
      </c>
      <c r="V20" s="21">
        <f t="shared" si="49"/>
        <v>0.03145895820148042</v>
      </c>
      <c r="W20" s="21">
        <f t="shared" si="16"/>
        <v>0.03835887840180512</v>
      </c>
      <c r="X20" s="45">
        <f t="shared" si="17"/>
        <v>0.006899920200324705</v>
      </c>
      <c r="Y20" s="25">
        <f>W20-W30</f>
        <v>0.006547479072295151</v>
      </c>
      <c r="Z20" s="21">
        <v>25.51</v>
      </c>
      <c r="AA20" s="21">
        <v>24.37</v>
      </c>
      <c r="AB20" s="44">
        <f t="shared" si="4"/>
        <v>-1.1400000000000006</v>
      </c>
      <c r="AC20" s="21">
        <f>AA20-AA30</f>
        <v>3.3048333333333346</v>
      </c>
      <c r="AD20" s="21">
        <f t="shared" si="18"/>
        <v>0.03509809856635756</v>
      </c>
      <c r="AE20" s="21">
        <f t="shared" si="19"/>
        <v>0.03352962218981316</v>
      </c>
      <c r="AF20" s="44">
        <f t="shared" si="20"/>
        <v>-0.001568476376544399</v>
      </c>
      <c r="AG20" s="25">
        <f>AE20-AE30</f>
        <v>0.006065830829122227</v>
      </c>
      <c r="AH20" s="21">
        <v>15.67</v>
      </c>
      <c r="AI20" s="21">
        <v>21.23</v>
      </c>
      <c r="AJ20" s="45">
        <f t="shared" si="5"/>
        <v>5.5600000000000005</v>
      </c>
      <c r="AK20" s="21">
        <f>AI20-AI30</f>
        <v>4.516541666666662</v>
      </c>
      <c r="AL20" s="21">
        <f t="shared" si="21"/>
        <v>0.021559670895132218</v>
      </c>
      <c r="AM20" s="21">
        <f t="shared" si="22"/>
        <v>0.029209432871962794</v>
      </c>
      <c r="AN20" s="45">
        <f t="shared" si="23"/>
        <v>0.007649761976830576</v>
      </c>
      <c r="AO20" s="25">
        <f>AM20-AM30</f>
        <v>0.007551738601435393</v>
      </c>
      <c r="AP20" s="21">
        <v>6.88</v>
      </c>
      <c r="AQ20" s="21">
        <v>8.6</v>
      </c>
      <c r="AR20" s="45">
        <f t="shared" si="6"/>
        <v>1.7199999999999998</v>
      </c>
      <c r="AS20" s="21">
        <f>AQ20-AQ30</f>
        <v>1.1663749999999995</v>
      </c>
      <c r="AT20" s="21">
        <f t="shared" si="24"/>
        <v>0.009465892518092512</v>
      </c>
      <c r="AU20" s="21">
        <f t="shared" si="25"/>
        <v>0.01183236564761564</v>
      </c>
      <c r="AV20" s="45">
        <f t="shared" si="26"/>
        <v>0.0023664731295231275</v>
      </c>
      <c r="AW20" s="25">
        <f>AU20-AU30</f>
        <v>0.002152243707610033</v>
      </c>
      <c r="AX20" s="21">
        <v>0</v>
      </c>
      <c r="AY20" s="21">
        <v>0</v>
      </c>
      <c r="AZ20" s="21">
        <f t="shared" si="7"/>
        <v>0</v>
      </c>
      <c r="BA20" s="21">
        <f>AY20-AY30</f>
        <v>-2.095583333333333</v>
      </c>
      <c r="BB20" s="21">
        <f t="shared" si="27"/>
        <v>0</v>
      </c>
      <c r="BC20" s="21">
        <f t="shared" si="28"/>
        <v>0</v>
      </c>
      <c r="BD20" s="21">
        <f t="shared" si="29"/>
        <v>0</v>
      </c>
      <c r="BE20" s="25">
        <f>BC20-BC30</f>
        <v>-0.0026788963978141584</v>
      </c>
      <c r="BF20" s="21">
        <v>6.99</v>
      </c>
      <c r="BG20" s="21">
        <v>6.495</v>
      </c>
      <c r="BH20" s="44">
        <f t="shared" si="8"/>
        <v>-0.4950000000000001</v>
      </c>
      <c r="BI20" s="21">
        <f>BG20-BG30</f>
        <v>0.5585833333333339</v>
      </c>
      <c r="BJ20" s="21">
        <f t="shared" si="30"/>
        <v>0.00961723672986434</v>
      </c>
      <c r="BK20" s="21">
        <f t="shared" si="31"/>
        <v>0.008936187776891114</v>
      </c>
      <c r="BL20" s="44">
        <f t="shared" si="32"/>
        <v>-0.0006810489529732264</v>
      </c>
      <c r="BM20" s="25">
        <f>BK20-BK30</f>
        <v>0.0013536589890985789</v>
      </c>
      <c r="BN20" s="21">
        <v>14.118</v>
      </c>
      <c r="BO20" s="21">
        <v>13.62</v>
      </c>
      <c r="BP20" s="44">
        <f t="shared" si="9"/>
        <v>-0.4980000000000011</v>
      </c>
      <c r="BQ20" s="21">
        <f>BO20-BO30</f>
        <v>0.7470000000000017</v>
      </c>
      <c r="BR20" s="21">
        <f t="shared" si="33"/>
        <v>0.01942434165267879</v>
      </c>
      <c r="BS20" s="21">
        <f t="shared" si="34"/>
        <v>0.018739165130293604</v>
      </c>
      <c r="BT20" s="44">
        <f t="shared" si="35"/>
        <v>-0.0006851765223851863</v>
      </c>
      <c r="BU20" s="25">
        <f>BS20-BS30</f>
        <v>0.0021670050204180905</v>
      </c>
      <c r="BV20" s="21">
        <v>20.072</v>
      </c>
      <c r="BW20" s="21">
        <v>23.67</v>
      </c>
      <c r="BX20" s="45">
        <f t="shared" si="10"/>
        <v>3.5980000000000025</v>
      </c>
      <c r="BY20" s="21">
        <f>BW20-BW30</f>
        <v>3.2795833333333384</v>
      </c>
      <c r="BZ20" s="21">
        <f t="shared" si="36"/>
        <v>0.027616191078946643</v>
      </c>
      <c r="CA20" s="21">
        <f t="shared" si="37"/>
        <v>0.03256652266035607</v>
      </c>
      <c r="CB20" s="45">
        <f t="shared" si="38"/>
        <v>0.004950331581409426</v>
      </c>
      <c r="CC20" s="25">
        <f>CA20-CA30</f>
        <v>0.005762294254098906</v>
      </c>
      <c r="CD20" s="21">
        <v>19.158</v>
      </c>
      <c r="CE20" s="21">
        <v>26.05</v>
      </c>
      <c r="CF20" s="45">
        <f t="shared" si="11"/>
        <v>6.8919999999999995</v>
      </c>
      <c r="CG20" s="21">
        <f>CE20-CE30</f>
        <v>3.6784583333333387</v>
      </c>
      <c r="CH20" s="21">
        <f t="shared" si="39"/>
        <v>0.02635865826476982</v>
      </c>
      <c r="CI20" s="21">
        <f t="shared" si="40"/>
        <v>0.03584106106051017</v>
      </c>
      <c r="CJ20" s="45">
        <f t="shared" si="41"/>
        <v>0.009482402795740346</v>
      </c>
      <c r="CK20" s="25">
        <f>CI20-CI30</f>
        <v>0.006485082608033609</v>
      </c>
      <c r="CL20" s="21">
        <f t="shared" si="42"/>
        <v>159.77799999999996</v>
      </c>
      <c r="CM20" s="49">
        <f t="shared" si="43"/>
        <v>13.31483333333333</v>
      </c>
      <c r="CN20" s="23">
        <f t="shared" si="44"/>
        <v>180.875</v>
      </c>
      <c r="CO20" s="51">
        <f t="shared" si="45"/>
        <v>15.072916666666666</v>
      </c>
      <c r="CP20" s="54">
        <f t="shared" si="12"/>
        <v>21.097000000000037</v>
      </c>
      <c r="CQ20" s="23">
        <f>CP20-CN30</f>
        <v>-133.97304166666663</v>
      </c>
      <c r="CR20" s="23">
        <f t="shared" si="46"/>
        <v>0.219831595167992</v>
      </c>
      <c r="CS20" s="23">
        <f t="shared" si="13"/>
        <v>0.248858039129358</v>
      </c>
      <c r="CT20" s="23">
        <f t="shared" si="47"/>
        <v>0.029026443961366</v>
      </c>
      <c r="CU20" s="23">
        <f>CS20-CT30</f>
        <v>0.22649638978995015</v>
      </c>
      <c r="CV20" s="91">
        <f t="shared" si="48"/>
        <v>52.57291981967107</v>
      </c>
      <c r="CW20" s="92">
        <v>24</v>
      </c>
    </row>
    <row r="21" spans="1:101" s="22" customFormat="1" ht="15.75" customHeight="1">
      <c r="A21" s="53">
        <v>17</v>
      </c>
      <c r="B21" s="10" t="s">
        <v>9</v>
      </c>
      <c r="C21" s="99">
        <v>342.5</v>
      </c>
      <c r="D21" s="99"/>
      <c r="E21" s="53">
        <v>18.5</v>
      </c>
      <c r="F21" s="11">
        <v>20.02</v>
      </c>
      <c r="G21" s="11">
        <v>0.62</v>
      </c>
      <c r="H21" s="11"/>
      <c r="I21" s="11">
        <f t="shared" si="14"/>
        <v>-20.02</v>
      </c>
      <c r="J21" s="33">
        <v>11.325</v>
      </c>
      <c r="K21" s="33">
        <v>11.325</v>
      </c>
      <c r="L21" s="33">
        <f t="shared" si="0"/>
        <v>0</v>
      </c>
      <c r="M21" s="33">
        <f>K21-K30</f>
        <v>-16.904124999999997</v>
      </c>
      <c r="N21" s="21">
        <f t="shared" si="1"/>
        <v>0.033065693430656934</v>
      </c>
      <c r="O21" s="21">
        <f t="shared" si="2"/>
        <v>0.033065693430656934</v>
      </c>
      <c r="P21" s="21">
        <f t="shared" si="15"/>
        <v>0</v>
      </c>
      <c r="Q21" s="47">
        <f>O21-O30</f>
        <v>-0.003765274323738639</v>
      </c>
      <c r="R21" s="33">
        <v>10.05</v>
      </c>
      <c r="S21" s="33">
        <v>10.05</v>
      </c>
      <c r="T21" s="33">
        <f t="shared" si="3"/>
        <v>0</v>
      </c>
      <c r="U21" s="33">
        <f>S21-S30</f>
        <v>-14.27716666666667</v>
      </c>
      <c r="V21" s="21">
        <f t="shared" si="49"/>
        <v>0.029343065693430658</v>
      </c>
      <c r="W21" s="21">
        <f t="shared" si="16"/>
        <v>0.029343065693430658</v>
      </c>
      <c r="X21" s="21">
        <f t="shared" si="17"/>
        <v>0</v>
      </c>
      <c r="Y21" s="47">
        <f>W21-W30</f>
        <v>-0.002468333636079314</v>
      </c>
      <c r="Z21" s="33">
        <v>8.925</v>
      </c>
      <c r="AA21" s="33">
        <v>8.925</v>
      </c>
      <c r="AB21" s="33">
        <f t="shared" si="4"/>
        <v>0</v>
      </c>
      <c r="AC21" s="33">
        <f>AA21-AA30</f>
        <v>-12.140166666666666</v>
      </c>
      <c r="AD21" s="21">
        <f t="shared" si="18"/>
        <v>0.026058394160583944</v>
      </c>
      <c r="AE21" s="21">
        <f t="shared" si="19"/>
        <v>0.026058394160583944</v>
      </c>
      <c r="AF21" s="21">
        <f t="shared" si="20"/>
        <v>0</v>
      </c>
      <c r="AG21" s="47">
        <f>AE21-AE30</f>
        <v>-0.0014053972001069892</v>
      </c>
      <c r="AH21" s="33">
        <v>6.988</v>
      </c>
      <c r="AI21" s="33">
        <v>6.988</v>
      </c>
      <c r="AJ21" s="33">
        <f t="shared" si="5"/>
        <v>0</v>
      </c>
      <c r="AK21" s="33">
        <f>AI21-AI30</f>
        <v>-9.72545833333334</v>
      </c>
      <c r="AL21" s="21">
        <f t="shared" si="21"/>
        <v>0.0204029197080292</v>
      </c>
      <c r="AM21" s="21">
        <f t="shared" si="22"/>
        <v>0.0204029197080292</v>
      </c>
      <c r="AN21" s="21">
        <f t="shared" si="23"/>
        <v>0</v>
      </c>
      <c r="AO21" s="47">
        <f>AM21-AM30</f>
        <v>-0.001254774562498201</v>
      </c>
      <c r="AP21" s="33">
        <v>1.322</v>
      </c>
      <c r="AQ21" s="33">
        <v>1.322</v>
      </c>
      <c r="AR21" s="33">
        <f t="shared" si="6"/>
        <v>0</v>
      </c>
      <c r="AS21" s="33">
        <f>AQ21-AQ30</f>
        <v>-6.111625</v>
      </c>
      <c r="AT21" s="21">
        <f t="shared" si="24"/>
        <v>0.0038598540145985405</v>
      </c>
      <c r="AU21" s="21">
        <f t="shared" si="25"/>
        <v>0.0038598540145985405</v>
      </c>
      <c r="AV21" s="21">
        <f t="shared" si="26"/>
        <v>0</v>
      </c>
      <c r="AW21" s="47">
        <f>AU21-AU30</f>
        <v>-0.005820267925407066</v>
      </c>
      <c r="AX21" s="33">
        <v>0.694</v>
      </c>
      <c r="AY21" s="33">
        <v>0.694</v>
      </c>
      <c r="AZ21" s="33">
        <f t="shared" si="7"/>
        <v>0</v>
      </c>
      <c r="BA21" s="21">
        <f>AY21-AY30</f>
        <v>-1.401583333333333</v>
      </c>
      <c r="BB21" s="21">
        <f t="shared" si="27"/>
        <v>0.0020262773722627735</v>
      </c>
      <c r="BC21" s="21">
        <f t="shared" si="28"/>
        <v>0.0020262773722627735</v>
      </c>
      <c r="BD21" s="21">
        <f t="shared" si="29"/>
        <v>0</v>
      </c>
      <c r="BE21" s="47">
        <f>BC21-BC30</f>
        <v>-0.0006526190255513849</v>
      </c>
      <c r="BF21" s="33">
        <v>2.138</v>
      </c>
      <c r="BG21" s="33">
        <v>0.24</v>
      </c>
      <c r="BH21" s="33">
        <f t="shared" si="8"/>
        <v>-1.898</v>
      </c>
      <c r="BI21" s="33">
        <f>BG21-BG30</f>
        <v>-5.696416666666666</v>
      </c>
      <c r="BJ21" s="21">
        <f t="shared" si="30"/>
        <v>0.006242335766423357</v>
      </c>
      <c r="BK21" s="21">
        <f t="shared" si="31"/>
        <v>0.0007007299270072992</v>
      </c>
      <c r="BL21" s="44">
        <f t="shared" si="32"/>
        <v>-0.005541605839416057</v>
      </c>
      <c r="BM21" s="47">
        <f>BK21-BK30</f>
        <v>-0.006881798860785236</v>
      </c>
      <c r="BN21" s="33">
        <v>3.949</v>
      </c>
      <c r="BO21" s="33">
        <v>4.3</v>
      </c>
      <c r="BP21" s="45">
        <f t="shared" si="9"/>
        <v>0.351</v>
      </c>
      <c r="BQ21" s="33">
        <f>BO21-BO30</f>
        <v>-8.572999999999997</v>
      </c>
      <c r="BR21" s="21">
        <f t="shared" si="33"/>
        <v>0.01152992700729927</v>
      </c>
      <c r="BS21" s="21">
        <f t="shared" si="34"/>
        <v>0.012554744525547445</v>
      </c>
      <c r="BT21" s="45">
        <f t="shared" si="35"/>
        <v>0.001024817518248176</v>
      </c>
      <c r="BU21" s="47">
        <f>BS21-BS30</f>
        <v>-0.0040174155843280684</v>
      </c>
      <c r="BV21" s="33">
        <v>7.578</v>
      </c>
      <c r="BW21" s="33">
        <v>9.28</v>
      </c>
      <c r="BX21" s="45">
        <f t="shared" si="10"/>
        <v>1.701999999999999</v>
      </c>
      <c r="BY21" s="33">
        <f>BW21-BW30</f>
        <v>-11.110416666666664</v>
      </c>
      <c r="BZ21" s="21">
        <f t="shared" si="36"/>
        <v>0.022125547445255474</v>
      </c>
      <c r="CA21" s="21">
        <f t="shared" si="37"/>
        <v>0.027094890510948905</v>
      </c>
      <c r="CB21" s="45">
        <f t="shared" si="38"/>
        <v>0.004969343065693431</v>
      </c>
      <c r="CC21" s="47">
        <f>CA21-CA30</f>
        <v>0.00029066210469174195</v>
      </c>
      <c r="CD21" s="33">
        <v>8.797</v>
      </c>
      <c r="CE21" s="33">
        <v>9.568</v>
      </c>
      <c r="CF21" s="45">
        <f t="shared" si="11"/>
        <v>0.770999999999999</v>
      </c>
      <c r="CG21" s="33">
        <f>CE21-CE30</f>
        <v>-12.803541666666662</v>
      </c>
      <c r="CH21" s="21">
        <f t="shared" si="39"/>
        <v>0.025684671532846717</v>
      </c>
      <c r="CI21" s="21">
        <f t="shared" si="40"/>
        <v>0.027935766423357662</v>
      </c>
      <c r="CJ21" s="45">
        <f t="shared" si="41"/>
        <v>0.002251094890510945</v>
      </c>
      <c r="CK21" s="25">
        <f>CI21-CI30</f>
        <v>-0.0014202120291188954</v>
      </c>
      <c r="CL21" s="33">
        <f>BF21+BN21+BV21+CD21</f>
        <v>22.462</v>
      </c>
      <c r="CM21" s="33">
        <f>CL21/4</f>
        <v>5.6155</v>
      </c>
      <c r="CN21" s="21">
        <f t="shared" si="44"/>
        <v>62.69200000000001</v>
      </c>
      <c r="CO21" s="33">
        <f t="shared" si="45"/>
        <v>5.224333333333334</v>
      </c>
      <c r="CP21" s="78"/>
      <c r="CQ21" s="33"/>
      <c r="CR21" s="33">
        <f t="shared" si="46"/>
        <v>0.06558248175182482</v>
      </c>
      <c r="CS21" s="33">
        <f t="shared" si="13"/>
        <v>0.18304233576642337</v>
      </c>
      <c r="CT21" s="33">
        <f t="shared" si="47"/>
        <v>0.11745985401459855</v>
      </c>
      <c r="CU21" s="33">
        <f>CS21-CT30</f>
        <v>0.16068068642701552</v>
      </c>
      <c r="CV21" s="79">
        <f t="shared" si="48"/>
        <v>38.66891371289538</v>
      </c>
      <c r="CW21" s="82">
        <v>2</v>
      </c>
    </row>
    <row r="22" spans="1:101" s="22" customFormat="1" ht="17.25" customHeight="1">
      <c r="A22" s="53">
        <v>18</v>
      </c>
      <c r="B22" s="10" t="s">
        <v>29</v>
      </c>
      <c r="C22" s="99">
        <v>632.5</v>
      </c>
      <c r="D22" s="99"/>
      <c r="E22" s="53">
        <v>16</v>
      </c>
      <c r="F22" s="11">
        <v>16.57</v>
      </c>
      <c r="G22" s="11">
        <v>0.57</v>
      </c>
      <c r="H22" s="11">
        <v>16.57</v>
      </c>
      <c r="I22" s="11">
        <f t="shared" si="14"/>
        <v>0</v>
      </c>
      <c r="J22" s="33">
        <v>23.591</v>
      </c>
      <c r="K22" s="33">
        <v>23.591</v>
      </c>
      <c r="L22" s="33">
        <f t="shared" si="0"/>
        <v>0</v>
      </c>
      <c r="M22" s="33">
        <f>K22-K30</f>
        <v>-4.638124999999995</v>
      </c>
      <c r="N22" s="21">
        <f t="shared" si="1"/>
        <v>0.03729802371541502</v>
      </c>
      <c r="O22" s="21">
        <f t="shared" si="2"/>
        <v>0.03729802371541502</v>
      </c>
      <c r="P22" s="21">
        <f t="shared" si="15"/>
        <v>0</v>
      </c>
      <c r="Q22" s="47">
        <f>O22-O30</f>
        <v>0.0004670559610194455</v>
      </c>
      <c r="R22" s="33">
        <v>19.572</v>
      </c>
      <c r="S22" s="33">
        <v>19.572</v>
      </c>
      <c r="T22" s="33">
        <f t="shared" si="3"/>
        <v>0</v>
      </c>
      <c r="U22" s="33">
        <f>S22-S30</f>
        <v>-4.755166666666671</v>
      </c>
      <c r="V22" s="21">
        <f t="shared" si="49"/>
        <v>0.03094387351778656</v>
      </c>
      <c r="W22" s="21">
        <f t="shared" si="16"/>
        <v>0.03094387351778656</v>
      </c>
      <c r="X22" s="21">
        <f t="shared" si="17"/>
        <v>0</v>
      </c>
      <c r="Y22" s="47">
        <f>W22-W30</f>
        <v>-0.0008675258117234116</v>
      </c>
      <c r="Z22" s="33">
        <v>17.379</v>
      </c>
      <c r="AA22" s="33">
        <v>17.379</v>
      </c>
      <c r="AB22" s="33">
        <f t="shared" si="4"/>
        <v>0</v>
      </c>
      <c r="AC22" s="33">
        <f>AA22-AA30</f>
        <v>-3.686166666666665</v>
      </c>
      <c r="AD22" s="21">
        <f t="shared" si="18"/>
        <v>0.027476679841897236</v>
      </c>
      <c r="AE22" s="21">
        <f t="shared" si="19"/>
        <v>0.027476679841897236</v>
      </c>
      <c r="AF22" s="21">
        <f t="shared" si="20"/>
        <v>0</v>
      </c>
      <c r="AG22" s="47">
        <f>AE22-AE30</f>
        <v>1.2888481206303065E-05</v>
      </c>
      <c r="AH22" s="33">
        <v>14.721</v>
      </c>
      <c r="AI22" s="33">
        <v>14.721</v>
      </c>
      <c r="AJ22" s="33">
        <f t="shared" si="5"/>
        <v>0</v>
      </c>
      <c r="AK22" s="33">
        <f>AI22-AI30</f>
        <v>-1.9924583333333388</v>
      </c>
      <c r="AL22" s="21">
        <f t="shared" si="21"/>
        <v>0.023274308300395258</v>
      </c>
      <c r="AM22" s="21">
        <f t="shared" si="22"/>
        <v>0.023274308300395258</v>
      </c>
      <c r="AN22" s="21">
        <f t="shared" si="23"/>
        <v>0</v>
      </c>
      <c r="AO22" s="47">
        <f>AM22-AM30</f>
        <v>0.001616614029867857</v>
      </c>
      <c r="AP22" s="33">
        <v>4.083</v>
      </c>
      <c r="AQ22" s="33">
        <v>4.083</v>
      </c>
      <c r="AR22" s="33">
        <f t="shared" si="6"/>
        <v>0</v>
      </c>
      <c r="AS22" s="33">
        <f>AQ22-AQ30</f>
        <v>-3.350625</v>
      </c>
      <c r="AT22" s="21">
        <f t="shared" si="24"/>
        <v>0.006455335968379447</v>
      </c>
      <c r="AU22" s="21">
        <f t="shared" si="25"/>
        <v>0.006455335968379447</v>
      </c>
      <c r="AV22" s="21">
        <f t="shared" si="26"/>
        <v>0</v>
      </c>
      <c r="AW22" s="47">
        <f>AU22-AU30</f>
        <v>-0.003224785971626159</v>
      </c>
      <c r="AX22" s="33">
        <v>0</v>
      </c>
      <c r="AY22" s="33">
        <v>1.836</v>
      </c>
      <c r="AZ22" s="33">
        <f t="shared" si="7"/>
        <v>1.836</v>
      </c>
      <c r="BA22" s="21">
        <f>AY22-AY30</f>
        <v>-0.25958333333333283</v>
      </c>
      <c r="BB22" s="21">
        <f t="shared" si="27"/>
        <v>0</v>
      </c>
      <c r="BC22" s="21">
        <f t="shared" si="28"/>
        <v>0.0029027667984189726</v>
      </c>
      <c r="BD22" s="21">
        <f t="shared" si="29"/>
        <v>0.0029027667984189726</v>
      </c>
      <c r="BE22" s="47">
        <f>BC22-BC30</f>
        <v>0.00022387040060481422</v>
      </c>
      <c r="BF22" s="33">
        <v>6.01</v>
      </c>
      <c r="BG22" s="33">
        <v>1.841</v>
      </c>
      <c r="BH22" s="44">
        <f t="shared" si="8"/>
        <v>-4.169</v>
      </c>
      <c r="BI22" s="33">
        <f>BG22-BG30</f>
        <v>-4.095416666666666</v>
      </c>
      <c r="BJ22" s="21">
        <f t="shared" si="30"/>
        <v>0.00950197628458498</v>
      </c>
      <c r="BK22" s="21">
        <f t="shared" si="31"/>
        <v>0.002910671936758893</v>
      </c>
      <c r="BL22" s="44">
        <f t="shared" si="32"/>
        <v>-0.006591304347826087</v>
      </c>
      <c r="BM22" s="47">
        <f>BK22-BK30</f>
        <v>-0.004671856851033641</v>
      </c>
      <c r="BN22" s="33">
        <v>8.493</v>
      </c>
      <c r="BO22" s="33">
        <v>8.977</v>
      </c>
      <c r="BP22" s="45">
        <f t="shared" si="9"/>
        <v>0.484</v>
      </c>
      <c r="BQ22" s="33">
        <f>BO22-BO30</f>
        <v>-3.8959999999999972</v>
      </c>
      <c r="BR22" s="21">
        <f t="shared" si="33"/>
        <v>0.013427667984189724</v>
      </c>
      <c r="BS22" s="21">
        <f t="shared" si="34"/>
        <v>0.014192885375494072</v>
      </c>
      <c r="BT22" s="45">
        <f t="shared" si="35"/>
        <v>0.0007652173913043486</v>
      </c>
      <c r="BU22" s="47" t="b">
        <f>T20=BS22-BS30</f>
        <v>0</v>
      </c>
      <c r="BV22" s="33">
        <v>16.765</v>
      </c>
      <c r="BW22" s="33">
        <v>16.949</v>
      </c>
      <c r="BX22" s="45">
        <f t="shared" si="10"/>
        <v>0.18400000000000105</v>
      </c>
      <c r="BY22" s="33">
        <f>BW22-BW30</f>
        <v>-3.4414166666666617</v>
      </c>
      <c r="BZ22" s="21">
        <f t="shared" si="36"/>
        <v>0.026505928853754943</v>
      </c>
      <c r="CA22" s="21">
        <f t="shared" si="37"/>
        <v>0.026796837944664035</v>
      </c>
      <c r="CB22" s="45">
        <f t="shared" si="38"/>
        <v>0.00029090909090909167</v>
      </c>
      <c r="CC22" s="47">
        <f>CA22-CA30</f>
        <v>-7.390461593127784E-06</v>
      </c>
      <c r="CD22" s="33">
        <v>18.945</v>
      </c>
      <c r="CE22" s="33">
        <v>18.359</v>
      </c>
      <c r="CF22" s="44">
        <f t="shared" si="11"/>
        <v>-0.5859999999999985</v>
      </c>
      <c r="CG22" s="33">
        <f>CE22-CE30</f>
        <v>-4.01254166666666</v>
      </c>
      <c r="CH22" s="21">
        <f t="shared" si="39"/>
        <v>0.029952569169960475</v>
      </c>
      <c r="CI22" s="21">
        <f t="shared" si="40"/>
        <v>0.029026086956521743</v>
      </c>
      <c r="CJ22" s="44">
        <f t="shared" si="41"/>
        <v>-0.0009264822134387313</v>
      </c>
      <c r="CK22" s="25">
        <f>CI22-CI30</f>
        <v>-0.00032989149595481423</v>
      </c>
      <c r="CL22" s="33">
        <f>BF22+BN22+BV22+CD22</f>
        <v>50.213</v>
      </c>
      <c r="CM22" s="33">
        <f>CL22/4</f>
        <v>12.55325</v>
      </c>
      <c r="CN22" s="21">
        <f t="shared" si="44"/>
        <v>127.30799999999999</v>
      </c>
      <c r="CO22" s="33">
        <f t="shared" si="45"/>
        <v>10.609</v>
      </c>
      <c r="CP22" s="78"/>
      <c r="CQ22" s="33"/>
      <c r="CR22" s="33">
        <f t="shared" si="46"/>
        <v>0.07938814229249012</v>
      </c>
      <c r="CS22" s="33">
        <f t="shared" si="13"/>
        <v>0.2012774703557312</v>
      </c>
      <c r="CT22" s="33">
        <f t="shared" si="47"/>
        <v>0.12188932806324108</v>
      </c>
      <c r="CU22" s="33">
        <f>CS22-CT30</f>
        <v>0.17891582101632336</v>
      </c>
      <c r="CV22" s="79">
        <f t="shared" si="48"/>
        <v>42.52120746245059</v>
      </c>
      <c r="CW22" s="82">
        <v>8</v>
      </c>
    </row>
    <row r="23" spans="1:101" s="22" customFormat="1" ht="14.25" customHeight="1">
      <c r="A23" s="53">
        <v>19</v>
      </c>
      <c r="B23" s="10" t="s">
        <v>22</v>
      </c>
      <c r="C23" s="99">
        <v>749.32</v>
      </c>
      <c r="D23" s="99"/>
      <c r="E23" s="53">
        <v>16</v>
      </c>
      <c r="F23" s="11">
        <v>16.44</v>
      </c>
      <c r="G23" s="11">
        <v>0.44</v>
      </c>
      <c r="H23" s="11">
        <v>16.44</v>
      </c>
      <c r="I23" s="11">
        <f t="shared" si="14"/>
        <v>0</v>
      </c>
      <c r="J23" s="21">
        <v>29.883</v>
      </c>
      <c r="K23" s="21">
        <v>29.177</v>
      </c>
      <c r="L23" s="44">
        <f t="shared" si="0"/>
        <v>-0.7059999999999995</v>
      </c>
      <c r="M23" s="21">
        <f>K23-K30</f>
        <v>0.9478750000000034</v>
      </c>
      <c r="N23" s="21">
        <f t="shared" si="1"/>
        <v>0.039880158009929</v>
      </c>
      <c r="O23" s="21">
        <f t="shared" si="2"/>
        <v>0.038937970426520044</v>
      </c>
      <c r="P23" s="44">
        <f t="shared" si="15"/>
        <v>-0.0009421875834089571</v>
      </c>
      <c r="Q23" s="25">
        <f>O23-O30</f>
        <v>0.002107002672124471</v>
      </c>
      <c r="R23" s="21">
        <v>31.384</v>
      </c>
      <c r="S23" s="21">
        <v>24.734</v>
      </c>
      <c r="T23" s="44">
        <f t="shared" si="3"/>
        <v>-6.649999999999999</v>
      </c>
      <c r="U23" s="21">
        <f>S23-S30</f>
        <v>0.4068333333333314</v>
      </c>
      <c r="V23" s="21">
        <f t="shared" si="49"/>
        <v>0.04188330753216249</v>
      </c>
      <c r="W23" s="21">
        <f t="shared" si="16"/>
        <v>0.03300859445897614</v>
      </c>
      <c r="X23" s="44">
        <f t="shared" si="17"/>
        <v>-0.008874713073186352</v>
      </c>
      <c r="Y23" s="25">
        <f>W23-W30</f>
        <v>0.001197195129466165</v>
      </c>
      <c r="Z23" s="21">
        <v>25.528</v>
      </c>
      <c r="AA23" s="21">
        <v>22.471</v>
      </c>
      <c r="AB23" s="44">
        <f t="shared" si="4"/>
        <v>-3.0569999999999986</v>
      </c>
      <c r="AC23" s="21">
        <f>AA23-AA30</f>
        <v>1.4058333333333337</v>
      </c>
      <c r="AD23" s="21">
        <f t="shared" si="18"/>
        <v>0.03406822185448139</v>
      </c>
      <c r="AE23" s="21">
        <f t="shared" si="19"/>
        <v>0.029988522927454225</v>
      </c>
      <c r="AF23" s="44">
        <f t="shared" si="20"/>
        <v>-0.0040796989270271665</v>
      </c>
      <c r="AG23" s="25">
        <f>AE23-AE30</f>
        <v>0.0025247315667632914</v>
      </c>
      <c r="AH23" s="21">
        <v>17.509</v>
      </c>
      <c r="AI23" s="21">
        <v>18.297</v>
      </c>
      <c r="AJ23" s="45">
        <f t="shared" si="5"/>
        <v>0.7880000000000003</v>
      </c>
      <c r="AK23" s="21">
        <f>AI23-AI30</f>
        <v>1.5835416666666617</v>
      </c>
      <c r="AL23" s="21">
        <f t="shared" si="21"/>
        <v>0.023366518977206</v>
      </c>
      <c r="AM23" s="21">
        <f t="shared" si="22"/>
        <v>0.0244181391127956</v>
      </c>
      <c r="AN23" s="45">
        <f t="shared" si="23"/>
        <v>0.0010516201355896017</v>
      </c>
      <c r="AO23" s="25">
        <f>AM23-AM30</f>
        <v>0.0027604448422682004</v>
      </c>
      <c r="AP23" s="21">
        <v>7.136</v>
      </c>
      <c r="AQ23" s="21">
        <v>7.79</v>
      </c>
      <c r="AR23" s="45">
        <f t="shared" si="6"/>
        <v>0.6539999999999999</v>
      </c>
      <c r="AS23" s="21">
        <f>AQ23-AQ30</f>
        <v>0.3563749999999999</v>
      </c>
      <c r="AT23" s="21">
        <f t="shared" si="24"/>
        <v>0.00952330112635456</v>
      </c>
      <c r="AU23" s="21">
        <f t="shared" si="25"/>
        <v>0.010396092457161159</v>
      </c>
      <c r="AV23" s="45">
        <f t="shared" si="26"/>
        <v>0.0008727913308065986</v>
      </c>
      <c r="AW23" s="25">
        <f>AU23-AU30</f>
        <v>0.0007159705171555526</v>
      </c>
      <c r="AX23" s="21">
        <v>0</v>
      </c>
      <c r="AY23" s="21">
        <v>2.102</v>
      </c>
      <c r="AZ23" s="45">
        <f t="shared" si="7"/>
        <v>2.102</v>
      </c>
      <c r="BA23" s="21">
        <f>AY23-AY30</f>
        <v>0.006416666666666959</v>
      </c>
      <c r="BB23" s="21">
        <f t="shared" si="27"/>
        <v>0</v>
      </c>
      <c r="BC23" s="21">
        <f t="shared" si="28"/>
        <v>0.002805210057118454</v>
      </c>
      <c r="BD23" s="45">
        <f t="shared" si="29"/>
        <v>0.002805210057118454</v>
      </c>
      <c r="BE23" s="25">
        <f>BC23-BC30</f>
        <v>0.00012631365930429548</v>
      </c>
      <c r="BF23" s="36">
        <v>18.575</v>
      </c>
      <c r="BG23" s="21">
        <v>6.665</v>
      </c>
      <c r="BH23" s="44">
        <f t="shared" si="8"/>
        <v>-11.91</v>
      </c>
      <c r="BI23" s="21">
        <f>BG23-BG30</f>
        <v>0.7285833333333338</v>
      </c>
      <c r="BJ23" s="21">
        <f t="shared" si="30"/>
        <v>0.024789142155554368</v>
      </c>
      <c r="BK23" s="21">
        <f t="shared" si="31"/>
        <v>0.008894731222975497</v>
      </c>
      <c r="BL23" s="44">
        <f t="shared" si="32"/>
        <v>-0.015894410932578873</v>
      </c>
      <c r="BM23" s="25">
        <f>BK23-BK30</f>
        <v>0.0013122024351829619</v>
      </c>
      <c r="BN23" s="21">
        <v>8.978</v>
      </c>
      <c r="BO23" s="21">
        <v>14.125</v>
      </c>
      <c r="BP23" s="45">
        <f t="shared" si="9"/>
        <v>5.147</v>
      </c>
      <c r="BQ23" s="21">
        <f>BO23-BO30</f>
        <v>1.2520000000000024</v>
      </c>
      <c r="BR23" s="21">
        <f t="shared" si="33"/>
        <v>0.011981529920461217</v>
      </c>
      <c r="BS23" s="21">
        <f t="shared" si="34"/>
        <v>0.01885042438477553</v>
      </c>
      <c r="BT23" s="45">
        <f t="shared" si="35"/>
        <v>0.006868894464314311</v>
      </c>
      <c r="BU23" s="25">
        <f>BS23-BS30</f>
        <v>0.0022782642749000145</v>
      </c>
      <c r="BV23" s="21">
        <v>21.547</v>
      </c>
      <c r="BW23" s="21">
        <v>21.965</v>
      </c>
      <c r="BX23" s="45">
        <f t="shared" si="10"/>
        <v>0.41799999999999926</v>
      </c>
      <c r="BY23" s="21">
        <f>BW23-BW30</f>
        <v>1.5745833333333366</v>
      </c>
      <c r="BZ23" s="21">
        <f t="shared" si="36"/>
        <v>0.028755404900443066</v>
      </c>
      <c r="CA23" s="21">
        <f t="shared" si="37"/>
        <v>0.029313244007900495</v>
      </c>
      <c r="CB23" s="45">
        <f t="shared" si="38"/>
        <v>0.0005578391074574293</v>
      </c>
      <c r="CC23" s="25">
        <f>CA23-CA30</f>
        <v>0.0025090156016433322</v>
      </c>
      <c r="CD23" s="21">
        <v>24.416</v>
      </c>
      <c r="CE23" s="21">
        <v>24.07</v>
      </c>
      <c r="CF23" s="44">
        <f t="shared" si="11"/>
        <v>-0.3460000000000001</v>
      </c>
      <c r="CG23" s="21">
        <f>CE23-CE30</f>
        <v>1.6984583333333383</v>
      </c>
      <c r="CH23" s="21">
        <f t="shared" si="39"/>
        <v>0.03258420968344632</v>
      </c>
      <c r="CI23" s="21">
        <f t="shared" si="40"/>
        <v>0.03212245769497678</v>
      </c>
      <c r="CJ23" s="44">
        <f t="shared" si="41"/>
        <v>-0.0004617519884695456</v>
      </c>
      <c r="CK23" s="25">
        <f>CI23-CI30</f>
        <v>0.00276647924250022</v>
      </c>
      <c r="CL23" s="21">
        <f t="shared" si="42"/>
        <v>184.956</v>
      </c>
      <c r="CM23" s="49">
        <f t="shared" si="43"/>
        <v>15.412999999999998</v>
      </c>
      <c r="CN23" s="21">
        <f t="shared" si="44"/>
        <v>171.39600000000002</v>
      </c>
      <c r="CO23" s="51">
        <f t="shared" si="45"/>
        <v>14.283000000000001</v>
      </c>
      <c r="CP23" s="54">
        <f t="shared" si="12"/>
        <v>-13.559999999999974</v>
      </c>
      <c r="CQ23" s="21">
        <f>CP23-CN30</f>
        <v>-168.63004166666664</v>
      </c>
      <c r="CR23" s="21">
        <f t="shared" si="46"/>
        <v>0.2468317941600384</v>
      </c>
      <c r="CS23" s="21">
        <f t="shared" si="13"/>
        <v>0.22873538675065394</v>
      </c>
      <c r="CT23" s="21">
        <f t="shared" si="47"/>
        <v>-0.018096407409384452</v>
      </c>
      <c r="CU23" s="21">
        <f>CS23-CT30</f>
        <v>0.2063737374112461</v>
      </c>
      <c r="CV23" s="79">
        <f t="shared" si="48"/>
        <v>48.32187535365398</v>
      </c>
      <c r="CW23" s="82">
        <v>18</v>
      </c>
    </row>
    <row r="24" spans="1:101" s="22" customFormat="1" ht="15" customHeight="1">
      <c r="A24" s="53">
        <v>20</v>
      </c>
      <c r="B24" s="10" t="s">
        <v>10</v>
      </c>
      <c r="C24" s="99">
        <v>478.53</v>
      </c>
      <c r="D24" s="99"/>
      <c r="E24" s="53">
        <v>24</v>
      </c>
      <c r="F24" s="11">
        <v>27.91</v>
      </c>
      <c r="G24" s="11">
        <v>1.01</v>
      </c>
      <c r="H24" s="11">
        <v>27.91</v>
      </c>
      <c r="I24" s="11">
        <f t="shared" si="14"/>
        <v>0</v>
      </c>
      <c r="J24" s="21">
        <v>13.884</v>
      </c>
      <c r="K24" s="21">
        <v>16.554</v>
      </c>
      <c r="L24" s="45">
        <f t="shared" si="0"/>
        <v>2.669999999999998</v>
      </c>
      <c r="M24" s="21">
        <f>K24-K30</f>
        <v>-11.675124999999998</v>
      </c>
      <c r="N24" s="21">
        <f t="shared" si="1"/>
        <v>0.02901385493072535</v>
      </c>
      <c r="O24" s="21">
        <f t="shared" si="2"/>
        <v>0.034593442417403295</v>
      </c>
      <c r="P24" s="45">
        <f t="shared" si="15"/>
        <v>0.005579587486677945</v>
      </c>
      <c r="Q24" s="25">
        <f>O24-O30</f>
        <v>-0.0022375253369922785</v>
      </c>
      <c r="R24" s="36">
        <v>11.594</v>
      </c>
      <c r="S24" s="21">
        <v>14.25</v>
      </c>
      <c r="T24" s="45">
        <f t="shared" si="3"/>
        <v>2.6560000000000006</v>
      </c>
      <c r="U24" s="21">
        <f>S24-S30</f>
        <v>-10.07716666666667</v>
      </c>
      <c r="V24" s="21">
        <f t="shared" si="49"/>
        <v>0.02422836603765699</v>
      </c>
      <c r="W24" s="21">
        <f t="shared" si="16"/>
        <v>0.029778697260359855</v>
      </c>
      <c r="X24" s="45">
        <f t="shared" si="17"/>
        <v>0.005550331222702865</v>
      </c>
      <c r="Y24" s="25">
        <f>W24-W30</f>
        <v>-0.002032702069150117</v>
      </c>
      <c r="Z24" s="21">
        <v>11.049</v>
      </c>
      <c r="AA24" s="21">
        <v>12.78</v>
      </c>
      <c r="AB24" s="45">
        <f t="shared" si="4"/>
        <v>1.7309999999999999</v>
      </c>
      <c r="AC24" s="21">
        <f>AA24-AA30</f>
        <v>-8.285166666666667</v>
      </c>
      <c r="AD24" s="21">
        <f t="shared" si="18"/>
        <v>0.023089461475769544</v>
      </c>
      <c r="AE24" s="21">
        <f t="shared" si="19"/>
        <v>0.02670678954297536</v>
      </c>
      <c r="AF24" s="45">
        <f t="shared" si="20"/>
        <v>0.003617328067205817</v>
      </c>
      <c r="AG24" s="25">
        <f>AE24-AE30</f>
        <v>-0.0007570018177155725</v>
      </c>
      <c r="AH24" s="21">
        <v>10.805</v>
      </c>
      <c r="AI24" s="21">
        <v>10.72</v>
      </c>
      <c r="AJ24" s="44">
        <f t="shared" si="5"/>
        <v>-0.08499999999999908</v>
      </c>
      <c r="AK24" s="21">
        <f>AI24-AI30</f>
        <v>-5.993458333333338</v>
      </c>
      <c r="AL24" s="21">
        <f t="shared" si="21"/>
        <v>0.022579566589346543</v>
      </c>
      <c r="AM24" s="21">
        <f t="shared" si="22"/>
        <v>0.022401939272354923</v>
      </c>
      <c r="AN24" s="44">
        <f t="shared" si="23"/>
        <v>-0.0001776273169916201</v>
      </c>
      <c r="AO24" s="25">
        <f>AM24-AM30</f>
        <v>0.0007442450018275218</v>
      </c>
      <c r="AP24" s="21">
        <v>3.774</v>
      </c>
      <c r="AQ24" s="21">
        <v>3.9</v>
      </c>
      <c r="AR24" s="45">
        <f t="shared" si="6"/>
        <v>0.1259999999999999</v>
      </c>
      <c r="AS24" s="21">
        <f>AQ24-AQ30</f>
        <v>-3.5336250000000002</v>
      </c>
      <c r="AT24" s="21">
        <f t="shared" si="24"/>
        <v>0.007886652874427936</v>
      </c>
      <c r="AU24" s="21">
        <f t="shared" si="25"/>
        <v>0.00814995925020375</v>
      </c>
      <c r="AV24" s="45">
        <f t="shared" si="26"/>
        <v>0.0002633063757758146</v>
      </c>
      <c r="AW24" s="25">
        <f>AU24-AU30</f>
        <v>-0.001530162689801856</v>
      </c>
      <c r="AX24" s="21">
        <v>0</v>
      </c>
      <c r="AY24" s="21">
        <v>1.25</v>
      </c>
      <c r="AZ24" s="45">
        <f t="shared" si="7"/>
        <v>1.25</v>
      </c>
      <c r="BA24" s="21">
        <f>AY24-AY30</f>
        <v>-0.8455833333333329</v>
      </c>
      <c r="BB24" s="21">
        <f t="shared" si="27"/>
        <v>0</v>
      </c>
      <c r="BC24" s="21">
        <f t="shared" si="28"/>
        <v>0.0026121664263473554</v>
      </c>
      <c r="BD24" s="45">
        <f t="shared" si="29"/>
        <v>0.0026121664263473554</v>
      </c>
      <c r="BE24" s="25">
        <f>BC24-BC30</f>
        <v>-6.672997146680302E-05</v>
      </c>
      <c r="BF24" s="21">
        <v>4.1</v>
      </c>
      <c r="BG24" s="21">
        <v>4.18</v>
      </c>
      <c r="BH24" s="45">
        <f t="shared" si="8"/>
        <v>0.08000000000000007</v>
      </c>
      <c r="BI24" s="21">
        <f>BG24-BG30</f>
        <v>-1.7564166666666665</v>
      </c>
      <c r="BJ24" s="21">
        <f t="shared" si="30"/>
        <v>0.008567905878419326</v>
      </c>
      <c r="BK24" s="21">
        <f t="shared" si="31"/>
        <v>0.008735084529705556</v>
      </c>
      <c r="BL24" s="45">
        <f t="shared" si="32"/>
        <v>0.00016717865128623027</v>
      </c>
      <c r="BM24" s="25">
        <f>BK24-BK30</f>
        <v>0.001152555741913021</v>
      </c>
      <c r="BN24" s="21">
        <v>8.53</v>
      </c>
      <c r="BO24" s="21">
        <v>8.47</v>
      </c>
      <c r="BP24" s="44">
        <f t="shared" si="9"/>
        <v>-0.05999999999999872</v>
      </c>
      <c r="BQ24" s="21">
        <f>BO24-BO30</f>
        <v>-4.402999999999997</v>
      </c>
      <c r="BR24" s="21">
        <f t="shared" si="33"/>
        <v>0.017825423693394352</v>
      </c>
      <c r="BS24" s="21">
        <f t="shared" si="34"/>
        <v>0.01770003970492968</v>
      </c>
      <c r="BT24" s="44">
        <f t="shared" si="35"/>
        <v>-0.00012538398846467097</v>
      </c>
      <c r="BU24" s="25">
        <f>BS24-BS30</f>
        <v>0.0011278795950541674</v>
      </c>
      <c r="BV24" s="21">
        <v>12.62</v>
      </c>
      <c r="BW24" s="21">
        <v>12.638</v>
      </c>
      <c r="BX24" s="45">
        <f t="shared" si="10"/>
        <v>0.018000000000000682</v>
      </c>
      <c r="BY24" s="21">
        <f>BW24-BW30</f>
        <v>-7.752416666666663</v>
      </c>
      <c r="BZ24" s="21">
        <f t="shared" si="36"/>
        <v>0.0263724322404029</v>
      </c>
      <c r="CA24" s="21">
        <f t="shared" si="37"/>
        <v>0.026410047436942304</v>
      </c>
      <c r="CB24" s="45">
        <f t="shared" si="38"/>
        <v>3.7615196539404067E-05</v>
      </c>
      <c r="CC24" s="25">
        <f>CA24-CA30</f>
        <v>-0.00039418096931485846</v>
      </c>
      <c r="CD24" s="21">
        <v>14.35</v>
      </c>
      <c r="CE24" s="21">
        <v>13.703</v>
      </c>
      <c r="CF24" s="44">
        <f t="shared" si="11"/>
        <v>-0.6470000000000002</v>
      </c>
      <c r="CG24" s="21">
        <f>CE24-CE30</f>
        <v>-8.668541666666663</v>
      </c>
      <c r="CH24" s="21">
        <f t="shared" si="39"/>
        <v>0.02998767057446764</v>
      </c>
      <c r="CI24" s="21">
        <f t="shared" si="40"/>
        <v>0.02863561323219025</v>
      </c>
      <c r="CJ24" s="44">
        <f t="shared" si="41"/>
        <v>-0.0013520573422773907</v>
      </c>
      <c r="CK24" s="25">
        <f>CI24-CI30</f>
        <v>-0.0007203652202863071</v>
      </c>
      <c r="CL24" s="21">
        <f t="shared" si="42"/>
        <v>90.706</v>
      </c>
      <c r="CM24" s="49">
        <f t="shared" si="43"/>
        <v>7.558833333333333</v>
      </c>
      <c r="CN24" s="21">
        <f t="shared" si="44"/>
        <v>98.44500000000001</v>
      </c>
      <c r="CO24" s="51">
        <f t="shared" si="45"/>
        <v>8.203750000000001</v>
      </c>
      <c r="CP24" s="54">
        <f t="shared" si="12"/>
        <v>7.739000000000004</v>
      </c>
      <c r="CQ24" s="21">
        <f>CP24-CN30</f>
        <v>-147.33104166666666</v>
      </c>
      <c r="CR24" s="21">
        <f t="shared" si="46"/>
        <v>0.1895513342946106</v>
      </c>
      <c r="CS24" s="21">
        <f t="shared" si="13"/>
        <v>0.20572377907341236</v>
      </c>
      <c r="CT24" s="21">
        <f t="shared" si="47"/>
        <v>0.016172444778801753</v>
      </c>
      <c r="CU24" s="21">
        <f>CS24-CT30</f>
        <v>0.1833621297340045</v>
      </c>
      <c r="CV24" s="79">
        <f t="shared" si="48"/>
        <v>43.46051982111885</v>
      </c>
      <c r="CW24" s="82">
        <v>12</v>
      </c>
    </row>
    <row r="25" spans="1:101" s="22" customFormat="1" ht="18" customHeight="1">
      <c r="A25" s="53">
        <v>21</v>
      </c>
      <c r="B25" s="10" t="s">
        <v>53</v>
      </c>
      <c r="C25" s="99">
        <v>880.24</v>
      </c>
      <c r="D25" s="99"/>
      <c r="E25" s="53">
        <v>24</v>
      </c>
      <c r="F25" s="11">
        <v>27.52</v>
      </c>
      <c r="G25" s="11">
        <v>0.62</v>
      </c>
      <c r="H25" s="11">
        <v>27.52</v>
      </c>
      <c r="I25" s="11">
        <f t="shared" si="14"/>
        <v>0</v>
      </c>
      <c r="J25" s="21">
        <v>30.62</v>
      </c>
      <c r="K25" s="21">
        <v>31.87</v>
      </c>
      <c r="L25" s="45">
        <f t="shared" si="0"/>
        <v>1.25</v>
      </c>
      <c r="M25" s="21">
        <f>K25-K30</f>
        <v>3.6408750000000047</v>
      </c>
      <c r="N25" s="21">
        <f t="shared" si="1"/>
        <v>0.03478596746341907</v>
      </c>
      <c r="O25" s="21">
        <f t="shared" si="2"/>
        <v>0.03620603471780424</v>
      </c>
      <c r="P25" s="45">
        <f t="shared" si="15"/>
        <v>0.0014200672543851697</v>
      </c>
      <c r="Q25" s="25">
        <f>O25-O30</f>
        <v>-0.0006249330365913353</v>
      </c>
      <c r="R25" s="21">
        <v>28.28</v>
      </c>
      <c r="S25" s="21">
        <v>28.44</v>
      </c>
      <c r="T25" s="45">
        <f t="shared" si="3"/>
        <v>0.16000000000000014</v>
      </c>
      <c r="U25" s="21">
        <f>S25-S30</f>
        <v>4.112833333333331</v>
      </c>
      <c r="V25" s="21">
        <f t="shared" si="49"/>
        <v>0.03212760156321003</v>
      </c>
      <c r="W25" s="21">
        <f t="shared" si="16"/>
        <v>0.03230937017177134</v>
      </c>
      <c r="X25" s="45">
        <f t="shared" si="17"/>
        <v>0.00018176860856130433</v>
      </c>
      <c r="Y25" s="25">
        <f>W25-W30</f>
        <v>0.0004979708422613652</v>
      </c>
      <c r="Z25" s="21">
        <v>25.26</v>
      </c>
      <c r="AA25" s="21">
        <v>23.49</v>
      </c>
      <c r="AB25" s="44">
        <f t="shared" si="4"/>
        <v>-1.7700000000000031</v>
      </c>
      <c r="AC25" s="21">
        <f>AA25-AA30</f>
        <v>2.424833333333332</v>
      </c>
      <c r="AD25" s="21">
        <f t="shared" si="18"/>
        <v>0.02869671907661547</v>
      </c>
      <c r="AE25" s="21">
        <f t="shared" si="19"/>
        <v>0.02668590384440607</v>
      </c>
      <c r="AF25" s="44">
        <f t="shared" si="20"/>
        <v>-0.0020108152322094</v>
      </c>
      <c r="AG25" s="25">
        <f>AE25-AE30</f>
        <v>-0.0007778875162848635</v>
      </c>
      <c r="AH25" s="21">
        <v>22.06</v>
      </c>
      <c r="AI25" s="21">
        <v>21.05</v>
      </c>
      <c r="AJ25" s="44">
        <f t="shared" si="5"/>
        <v>-1.009999999999998</v>
      </c>
      <c r="AK25" s="21">
        <f>AI25-AI30</f>
        <v>4.336541666666662</v>
      </c>
      <c r="AL25" s="21">
        <f t="shared" si="21"/>
        <v>0.02506134690538944</v>
      </c>
      <c r="AM25" s="21">
        <f t="shared" si="22"/>
        <v>0.023913932563846226</v>
      </c>
      <c r="AN25" s="44">
        <f t="shared" si="23"/>
        <v>-0.0011474143415432132</v>
      </c>
      <c r="AO25" s="25">
        <f>AM25-AM30</f>
        <v>0.0022562382933188248</v>
      </c>
      <c r="AP25" s="21">
        <v>7.47</v>
      </c>
      <c r="AQ25" s="21">
        <v>7.91</v>
      </c>
      <c r="AR25" s="45">
        <f t="shared" si="6"/>
        <v>0.4400000000000004</v>
      </c>
      <c r="AS25" s="21">
        <f>AQ25-AQ30</f>
        <v>0.476375</v>
      </c>
      <c r="AT25" s="21">
        <f t="shared" si="24"/>
        <v>0.008486321912205762</v>
      </c>
      <c r="AU25" s="21">
        <f t="shared" si="25"/>
        <v>0.00898618558574934</v>
      </c>
      <c r="AV25" s="45">
        <f t="shared" si="26"/>
        <v>0.0004998636735435782</v>
      </c>
      <c r="AW25" s="25">
        <f>AU25-AU30</f>
        <v>-0.0006939363542562658</v>
      </c>
      <c r="AX25" s="21">
        <v>0</v>
      </c>
      <c r="AY25" s="21">
        <v>2.51</v>
      </c>
      <c r="AZ25" s="45">
        <f t="shared" si="7"/>
        <v>2.51</v>
      </c>
      <c r="BA25" s="21">
        <f>AY25-AY30</f>
        <v>0.4144166666666669</v>
      </c>
      <c r="BB25" s="21">
        <f t="shared" si="27"/>
        <v>0</v>
      </c>
      <c r="BC25" s="21">
        <f t="shared" si="28"/>
        <v>0.0028514950468054166</v>
      </c>
      <c r="BD25" s="45">
        <f t="shared" si="29"/>
        <v>0.0028514950468054166</v>
      </c>
      <c r="BE25" s="25">
        <f>BC25-BC30</f>
        <v>0.00017259864899125824</v>
      </c>
      <c r="BF25" s="21">
        <v>10.26</v>
      </c>
      <c r="BG25" s="23">
        <v>16.104</v>
      </c>
      <c r="BH25" s="45">
        <f t="shared" si="8"/>
        <v>5.843999999999999</v>
      </c>
      <c r="BI25" s="21">
        <f>BG25-BG30</f>
        <v>10.167583333333333</v>
      </c>
      <c r="BJ25" s="21">
        <f t="shared" si="30"/>
        <v>0.011655912023993456</v>
      </c>
      <c r="BK25" s="21">
        <f t="shared" si="31"/>
        <v>0.01829501045169499</v>
      </c>
      <c r="BL25" s="45">
        <f t="shared" si="32"/>
        <v>0.006639098427701535</v>
      </c>
      <c r="BM25" s="25">
        <f>BK25-BK30</f>
        <v>0.010712481663902457</v>
      </c>
      <c r="BN25" s="21">
        <v>20.89</v>
      </c>
      <c r="BO25" s="21">
        <v>16.722</v>
      </c>
      <c r="BP25" s="44">
        <f t="shared" si="9"/>
        <v>-4.167999999999999</v>
      </c>
      <c r="BQ25" s="21">
        <f>BO25-BO30</f>
        <v>3.8490000000000038</v>
      </c>
      <c r="BR25" s="21">
        <f t="shared" si="33"/>
        <v>0.02373216395528492</v>
      </c>
      <c r="BS25" s="21">
        <f t="shared" si="34"/>
        <v>0.01899709170226302</v>
      </c>
      <c r="BT25" s="44">
        <f t="shared" si="35"/>
        <v>-0.004735072253021902</v>
      </c>
      <c r="BU25" s="25">
        <f>BS25-BS30</f>
        <v>0.0024249315923875053</v>
      </c>
      <c r="BV25" s="21">
        <v>23.28</v>
      </c>
      <c r="BW25" s="21">
        <v>24.51</v>
      </c>
      <c r="BX25" s="45">
        <f t="shared" si="10"/>
        <v>1.2300000000000004</v>
      </c>
      <c r="BY25" s="21">
        <f>BW25-BW30</f>
        <v>4.119583333333338</v>
      </c>
      <c r="BZ25" s="21">
        <f t="shared" si="36"/>
        <v>0.026447332545669364</v>
      </c>
      <c r="CA25" s="21">
        <f t="shared" si="37"/>
        <v>0.02784467872398437</v>
      </c>
      <c r="CB25" s="45">
        <f t="shared" si="38"/>
        <v>0.0013973461783150058</v>
      </c>
      <c r="CC25" s="25">
        <f>CA25-CA30</f>
        <v>0.0010404503177272074</v>
      </c>
      <c r="CD25" s="21">
        <v>26.65</v>
      </c>
      <c r="CE25" s="21">
        <v>24.4</v>
      </c>
      <c r="CF25" s="44">
        <f t="shared" si="11"/>
        <v>-2.25</v>
      </c>
      <c r="CG25" s="21">
        <f>CE25-CE30</f>
        <v>2.0284583333333366</v>
      </c>
      <c r="CH25" s="21">
        <f t="shared" si="39"/>
        <v>0.030275833863491773</v>
      </c>
      <c r="CI25" s="21">
        <f t="shared" si="40"/>
        <v>0.02771971280559847</v>
      </c>
      <c r="CJ25" s="44">
        <f t="shared" si="41"/>
        <v>-0.0025561210578933027</v>
      </c>
      <c r="CK25" s="25">
        <f>CI25-CI30</f>
        <v>-0.0016362656468780871</v>
      </c>
      <c r="CL25" s="21">
        <f t="shared" si="42"/>
        <v>194.77000000000004</v>
      </c>
      <c r="CM25" s="49">
        <f t="shared" si="43"/>
        <v>16.230833333333337</v>
      </c>
      <c r="CN25" s="21">
        <f t="shared" si="44"/>
        <v>197.006</v>
      </c>
      <c r="CO25" s="51">
        <f t="shared" si="45"/>
        <v>16.417166666666667</v>
      </c>
      <c r="CP25" s="54">
        <f t="shared" si="12"/>
        <v>2.2359999999999616</v>
      </c>
      <c r="CQ25" s="21">
        <f>CP25-CN30</f>
        <v>-152.8340416666667</v>
      </c>
      <c r="CR25" s="21">
        <f t="shared" si="46"/>
        <v>0.22126919930927932</v>
      </c>
      <c r="CS25" s="21">
        <f t="shared" si="13"/>
        <v>0.22380941561392348</v>
      </c>
      <c r="CT25" s="21">
        <f t="shared" si="47"/>
        <v>0.002540216304644155</v>
      </c>
      <c r="CU25" s="21">
        <f>CS25-CT30</f>
        <v>0.20144776627451563</v>
      </c>
      <c r="CV25" s="79">
        <f t="shared" si="48"/>
        <v>47.281231111212094</v>
      </c>
      <c r="CW25" s="82">
        <v>16</v>
      </c>
    </row>
    <row r="26" spans="1:101" s="22" customFormat="1" ht="18" customHeight="1">
      <c r="A26" s="53">
        <v>22</v>
      </c>
      <c r="B26" s="10" t="s">
        <v>15</v>
      </c>
      <c r="C26" s="99">
        <v>602.2</v>
      </c>
      <c r="D26" s="99"/>
      <c r="E26" s="53">
        <v>21</v>
      </c>
      <c r="F26" s="11">
        <v>27.74</v>
      </c>
      <c r="G26" s="11">
        <v>0.84</v>
      </c>
      <c r="H26" s="11">
        <v>25.84</v>
      </c>
      <c r="I26" s="11">
        <f t="shared" si="14"/>
        <v>-1.8999999999999986</v>
      </c>
      <c r="J26" s="24">
        <v>23.466</v>
      </c>
      <c r="K26" s="33">
        <v>23.466</v>
      </c>
      <c r="L26" s="33">
        <f t="shared" si="0"/>
        <v>0</v>
      </c>
      <c r="M26" s="33">
        <f>K26-K30</f>
        <v>-4.763124999999995</v>
      </c>
      <c r="N26" s="21">
        <f t="shared" si="1"/>
        <v>0.03896712055795417</v>
      </c>
      <c r="O26" s="21">
        <f t="shared" si="2"/>
        <v>0.03896712055795417</v>
      </c>
      <c r="P26" s="21">
        <f t="shared" si="15"/>
        <v>0</v>
      </c>
      <c r="Q26" s="47">
        <f>O26-O30</f>
        <v>0.002136152803558597</v>
      </c>
      <c r="R26" s="33">
        <v>20.349</v>
      </c>
      <c r="S26" s="33">
        <v>20.349</v>
      </c>
      <c r="T26" s="33">
        <f t="shared" si="3"/>
        <v>0</v>
      </c>
      <c r="U26" s="33">
        <f>S26-S30</f>
        <v>-3.97816666666667</v>
      </c>
      <c r="V26" s="21">
        <f t="shared" si="49"/>
        <v>0.03379109930255729</v>
      </c>
      <c r="W26" s="21">
        <f t="shared" si="16"/>
        <v>0.03379109930255729</v>
      </c>
      <c r="X26" s="21">
        <f t="shared" si="17"/>
        <v>0</v>
      </c>
      <c r="Y26" s="47">
        <f>W26-W30</f>
        <v>0.0019796999730473178</v>
      </c>
      <c r="Z26" s="33">
        <v>17.366</v>
      </c>
      <c r="AA26" s="33">
        <v>17.366</v>
      </c>
      <c r="AB26" s="33">
        <f t="shared" si="4"/>
        <v>0</v>
      </c>
      <c r="AC26" s="33">
        <f>AA26-AA30</f>
        <v>-3.6991666666666667</v>
      </c>
      <c r="AD26" s="21">
        <f t="shared" si="18"/>
        <v>0.02883759548322816</v>
      </c>
      <c r="AE26" s="21">
        <f t="shared" si="19"/>
        <v>0.02883759548322816</v>
      </c>
      <c r="AF26" s="21">
        <f t="shared" si="20"/>
        <v>0</v>
      </c>
      <c r="AG26" s="47">
        <f>AE26-AE30</f>
        <v>0.0013738041225372262</v>
      </c>
      <c r="AH26" s="33">
        <v>16.154</v>
      </c>
      <c r="AI26" s="33">
        <v>16.154</v>
      </c>
      <c r="AJ26" s="33">
        <f t="shared" si="5"/>
        <v>0</v>
      </c>
      <c r="AK26" s="33">
        <f>AI26-AI30</f>
        <v>-0.5594583333333389</v>
      </c>
      <c r="AL26" s="21">
        <f t="shared" si="21"/>
        <v>0.02682497509133178</v>
      </c>
      <c r="AM26" s="21">
        <f t="shared" si="22"/>
        <v>0.02682497509133178</v>
      </c>
      <c r="AN26" s="21">
        <f t="shared" si="23"/>
        <v>0</v>
      </c>
      <c r="AO26" s="47">
        <f>AM26-AM30</f>
        <v>0.005167280820804379</v>
      </c>
      <c r="AP26" s="33">
        <v>6.419</v>
      </c>
      <c r="AQ26" s="33">
        <v>6.419</v>
      </c>
      <c r="AR26" s="33">
        <f t="shared" si="6"/>
        <v>0</v>
      </c>
      <c r="AS26" s="33">
        <f>AQ26-AQ30</f>
        <v>-1.0146250000000006</v>
      </c>
      <c r="AT26" s="21">
        <f t="shared" si="24"/>
        <v>0.01065924941879774</v>
      </c>
      <c r="AU26" s="21">
        <f t="shared" si="25"/>
        <v>0.01065924941879774</v>
      </c>
      <c r="AV26" s="21">
        <f t="shared" si="26"/>
        <v>0</v>
      </c>
      <c r="AW26" s="47">
        <f>AU26-AU30</f>
        <v>0.0009791274787921342</v>
      </c>
      <c r="AX26" s="33">
        <v>0</v>
      </c>
      <c r="AY26" s="33">
        <v>0</v>
      </c>
      <c r="AZ26" s="33">
        <f t="shared" si="7"/>
        <v>0</v>
      </c>
      <c r="BA26" s="21">
        <f>AY26-AY30</f>
        <v>-2.095583333333333</v>
      </c>
      <c r="BB26" s="21">
        <f t="shared" si="27"/>
        <v>0</v>
      </c>
      <c r="BC26" s="21">
        <f t="shared" si="28"/>
        <v>0</v>
      </c>
      <c r="BD26" s="21">
        <f t="shared" si="29"/>
        <v>0</v>
      </c>
      <c r="BE26" s="47">
        <f>BC26-BC30</f>
        <v>-0.0026788963978141584</v>
      </c>
      <c r="BF26" s="33">
        <v>1.128</v>
      </c>
      <c r="BG26" s="33">
        <v>5.626</v>
      </c>
      <c r="BH26" s="45">
        <f t="shared" si="8"/>
        <v>4.498</v>
      </c>
      <c r="BI26" s="33">
        <f>BG26-BG30</f>
        <v>-0.3104166666666659</v>
      </c>
      <c r="BJ26" s="21">
        <f t="shared" si="30"/>
        <v>0.0018731318498837592</v>
      </c>
      <c r="BK26" s="21">
        <f t="shared" si="31"/>
        <v>0.009342411159083361</v>
      </c>
      <c r="BL26" s="45">
        <f t="shared" si="32"/>
        <v>0.007469279309199602</v>
      </c>
      <c r="BM26" s="47">
        <f>BK26-BK30</f>
        <v>0.0017598823712908261</v>
      </c>
      <c r="BN26" s="33">
        <v>9.847</v>
      </c>
      <c r="BO26" s="33">
        <v>10.875</v>
      </c>
      <c r="BP26" s="45">
        <f t="shared" si="9"/>
        <v>1.0280000000000005</v>
      </c>
      <c r="BQ26" s="33">
        <f>BO26-BO30</f>
        <v>-1.9979999999999976</v>
      </c>
      <c r="BR26" s="21">
        <f t="shared" si="33"/>
        <v>0.016351710395217534</v>
      </c>
      <c r="BS26" s="21">
        <f t="shared" si="34"/>
        <v>0.018058784456991033</v>
      </c>
      <c r="BT26" s="45">
        <f t="shared" si="35"/>
        <v>0.001707074061773499</v>
      </c>
      <c r="BU26" s="47">
        <f>BS26-BS30</f>
        <v>0.0014866243471155192</v>
      </c>
      <c r="BV26" s="33">
        <v>16.205</v>
      </c>
      <c r="BW26" s="33">
        <v>17.923</v>
      </c>
      <c r="BX26" s="45">
        <f t="shared" si="10"/>
        <v>1.718</v>
      </c>
      <c r="BY26" s="33">
        <f>BW26-BW30</f>
        <v>-2.467416666666665</v>
      </c>
      <c r="BZ26" s="21">
        <f t="shared" si="36"/>
        <v>0.026909664563268012</v>
      </c>
      <c r="CA26" s="21">
        <f t="shared" si="37"/>
        <v>0.02976253736300232</v>
      </c>
      <c r="CB26" s="45">
        <f t="shared" si="38"/>
        <v>0.0028528727997343094</v>
      </c>
      <c r="CC26" s="47">
        <f>CA26-CA30</f>
        <v>0.0029583089567451586</v>
      </c>
      <c r="CD26" s="33">
        <v>20.972</v>
      </c>
      <c r="CE26" s="33">
        <v>19.741</v>
      </c>
      <c r="CF26" s="44">
        <f t="shared" si="11"/>
        <v>-1.2310000000000016</v>
      </c>
      <c r="CG26" s="33">
        <f>CE26-CE30</f>
        <v>-2.6305416666666623</v>
      </c>
      <c r="CH26" s="21">
        <f t="shared" si="39"/>
        <v>0.034825639322484225</v>
      </c>
      <c r="CI26" s="21">
        <f t="shared" si="40"/>
        <v>0.03278146795084689</v>
      </c>
      <c r="CJ26" s="44">
        <f t="shared" si="41"/>
        <v>-0.0020441713716373364</v>
      </c>
      <c r="CK26" s="25">
        <f>CI26-CI30</f>
        <v>0.0034254894983703314</v>
      </c>
      <c r="CL26" s="33">
        <f>BF26+BN26+BV26+CD26</f>
        <v>48.152</v>
      </c>
      <c r="CM26" s="33">
        <f>CL26/4</f>
        <v>12.038</v>
      </c>
      <c r="CN26" s="21">
        <f t="shared" si="44"/>
        <v>137.91899999999998</v>
      </c>
      <c r="CO26" s="33">
        <f t="shared" si="45"/>
        <v>11.493249999999998</v>
      </c>
      <c r="CP26" s="78"/>
      <c r="CQ26" s="33"/>
      <c r="CR26" s="33">
        <f t="shared" si="46"/>
        <v>0.07996014613085353</v>
      </c>
      <c r="CS26" s="33">
        <f t="shared" si="13"/>
        <v>0.22902524078379272</v>
      </c>
      <c r="CT26" s="33">
        <f t="shared" si="47"/>
        <v>0.14906509465293918</v>
      </c>
      <c r="CU26" s="33">
        <f>CS26-CT30</f>
        <v>0.20666359144438487</v>
      </c>
      <c r="CV26" s="79">
        <f t="shared" si="48"/>
        <v>48.38310895051477</v>
      </c>
      <c r="CW26" s="82">
        <v>19</v>
      </c>
    </row>
    <row r="27" spans="1:101" s="22" customFormat="1" ht="17.25" customHeight="1">
      <c r="A27" s="53">
        <v>23</v>
      </c>
      <c r="B27" s="10" t="s">
        <v>23</v>
      </c>
      <c r="C27" s="99">
        <v>1519.4</v>
      </c>
      <c r="D27" s="99"/>
      <c r="E27" s="53">
        <v>24</v>
      </c>
      <c r="F27" s="11">
        <v>29.89</v>
      </c>
      <c r="G27" s="11">
        <v>2.99</v>
      </c>
      <c r="H27" s="11"/>
      <c r="I27" s="11">
        <f t="shared" si="14"/>
        <v>-29.89</v>
      </c>
      <c r="J27" s="21">
        <v>64.19</v>
      </c>
      <c r="K27" s="21">
        <v>65.01</v>
      </c>
      <c r="L27" s="45">
        <f t="shared" si="0"/>
        <v>0.8200000000000074</v>
      </c>
      <c r="M27" s="21">
        <f>K27-K30</f>
        <v>36.78087500000001</v>
      </c>
      <c r="N27" s="21">
        <f t="shared" si="1"/>
        <v>0.04224693958141371</v>
      </c>
      <c r="O27" s="21">
        <f t="shared" si="2"/>
        <v>0.042786626299855204</v>
      </c>
      <c r="P27" s="45">
        <f t="shared" si="15"/>
        <v>0.0005396867184414914</v>
      </c>
      <c r="Q27" s="25">
        <f>O27-O30</f>
        <v>0.005955658545459631</v>
      </c>
      <c r="R27" s="21">
        <v>64.21</v>
      </c>
      <c r="S27" s="21">
        <v>58.51</v>
      </c>
      <c r="T27" s="44">
        <f t="shared" si="3"/>
        <v>-5.699999999999996</v>
      </c>
      <c r="U27" s="21">
        <f>S27-S30</f>
        <v>34.18283333333333</v>
      </c>
      <c r="V27" s="21">
        <f t="shared" si="49"/>
        <v>0.042260102672107405</v>
      </c>
      <c r="W27" s="21">
        <f t="shared" si="16"/>
        <v>0.038508621824404364</v>
      </c>
      <c r="X27" s="44">
        <f t="shared" si="17"/>
        <v>-0.003751480847703041</v>
      </c>
      <c r="Y27" s="25">
        <f>W27-W30</f>
        <v>0.006697222494894392</v>
      </c>
      <c r="Z27" s="21">
        <v>56.84</v>
      </c>
      <c r="AA27" s="21">
        <v>49.15</v>
      </c>
      <c r="AB27" s="44">
        <f t="shared" si="4"/>
        <v>-7.690000000000005</v>
      </c>
      <c r="AC27" s="21">
        <f>AA27-AA30</f>
        <v>28.084833333333332</v>
      </c>
      <c r="AD27" s="21">
        <f t="shared" si="18"/>
        <v>0.037409503751480847</v>
      </c>
      <c r="AE27" s="21">
        <f t="shared" si="19"/>
        <v>0.032348295379755164</v>
      </c>
      <c r="AF27" s="44">
        <f t="shared" si="20"/>
        <v>-0.0050612083717256826</v>
      </c>
      <c r="AG27" s="25">
        <f>AE27-AE30</f>
        <v>0.004884504019064231</v>
      </c>
      <c r="AH27" s="21">
        <v>36.25</v>
      </c>
      <c r="AI27" s="21">
        <v>36.74</v>
      </c>
      <c r="AJ27" s="45">
        <f t="shared" si="5"/>
        <v>0.490000000000002</v>
      </c>
      <c r="AK27" s="21">
        <f>AI27-AI30</f>
        <v>20.026541666666663</v>
      </c>
      <c r="AL27" s="21">
        <f t="shared" si="21"/>
        <v>0.02385810188232197</v>
      </c>
      <c r="AM27" s="21">
        <f t="shared" si="22"/>
        <v>0.024180597604317493</v>
      </c>
      <c r="AN27" s="45">
        <f t="shared" si="23"/>
        <v>0.0003224957219955249</v>
      </c>
      <c r="AO27" s="25">
        <f>AM27-AM30</f>
        <v>0.0025229033337900927</v>
      </c>
      <c r="AP27" s="21">
        <v>15.5</v>
      </c>
      <c r="AQ27" s="21">
        <v>16.55</v>
      </c>
      <c r="AR27" s="45">
        <f t="shared" si="6"/>
        <v>1.0500000000000007</v>
      </c>
      <c r="AS27" s="21">
        <f>AQ27-AQ30</f>
        <v>9.116375000000001</v>
      </c>
      <c r="AT27" s="21">
        <f t="shared" si="24"/>
        <v>0.01020139528761353</v>
      </c>
      <c r="AU27" s="21">
        <f t="shared" si="25"/>
        <v>0.010892457549032513</v>
      </c>
      <c r="AV27" s="45">
        <f t="shared" si="26"/>
        <v>0.0006910622614189829</v>
      </c>
      <c r="AW27" s="25">
        <f>AU27-AU30</f>
        <v>0.0012123356090269072</v>
      </c>
      <c r="AX27" s="21">
        <v>0</v>
      </c>
      <c r="AY27" s="21">
        <v>4.3</v>
      </c>
      <c r="AZ27" s="45">
        <f t="shared" si="7"/>
        <v>4.3</v>
      </c>
      <c r="BA27" s="21">
        <f>AY27-AY30</f>
        <v>2.204416666666667</v>
      </c>
      <c r="BB27" s="21">
        <f t="shared" si="27"/>
        <v>0</v>
      </c>
      <c r="BC27" s="21">
        <f t="shared" si="28"/>
        <v>0.0028300644991443987</v>
      </c>
      <c r="BD27" s="45">
        <f t="shared" si="29"/>
        <v>0.0028300644991443987</v>
      </c>
      <c r="BE27" s="25">
        <f>BC27-BC30</f>
        <v>0.00015116810133024034</v>
      </c>
      <c r="BF27" s="21">
        <v>14.33</v>
      </c>
      <c r="BG27" s="21">
        <v>11.54</v>
      </c>
      <c r="BH27" s="44">
        <f t="shared" si="8"/>
        <v>-2.790000000000001</v>
      </c>
      <c r="BI27" s="21">
        <f>BG27-BG30</f>
        <v>5.603583333333333</v>
      </c>
      <c r="BJ27" s="21">
        <f t="shared" si="30"/>
        <v>0.00943135448203238</v>
      </c>
      <c r="BK27" s="21">
        <f t="shared" si="31"/>
        <v>0.007595103330261944</v>
      </c>
      <c r="BL27" s="44">
        <f t="shared" si="32"/>
        <v>-0.0018362511517704362</v>
      </c>
      <c r="BM27" s="25">
        <f>BK27-BK30</f>
        <v>1.2574542469409242E-05</v>
      </c>
      <c r="BN27" s="21">
        <v>33.96</v>
      </c>
      <c r="BO27" s="21">
        <v>32.08</v>
      </c>
      <c r="BP27" s="44">
        <f t="shared" si="9"/>
        <v>-1.8800000000000026</v>
      </c>
      <c r="BQ27" s="21">
        <f>BO27-BO30</f>
        <v>19.207</v>
      </c>
      <c r="BR27" s="21">
        <f t="shared" si="33"/>
        <v>0.022350927997893906</v>
      </c>
      <c r="BS27" s="21">
        <f t="shared" si="34"/>
        <v>0.021113597472686586</v>
      </c>
      <c r="BT27" s="44">
        <f t="shared" si="35"/>
        <v>-0.0012373305252073204</v>
      </c>
      <c r="BU27" s="25">
        <f>BS27-BS30</f>
        <v>0.004541437362811072</v>
      </c>
      <c r="BV27" s="21">
        <v>43.92</v>
      </c>
      <c r="BW27" s="21">
        <v>44.89</v>
      </c>
      <c r="BX27" s="45">
        <f t="shared" si="10"/>
        <v>0.9699999999999989</v>
      </c>
      <c r="BY27" s="21">
        <f>BW27-BW30</f>
        <v>24.499583333333337</v>
      </c>
      <c r="BZ27" s="21">
        <f t="shared" si="36"/>
        <v>0.028906147163353955</v>
      </c>
      <c r="CA27" s="21">
        <f t="shared" si="37"/>
        <v>0.029544557061998156</v>
      </c>
      <c r="CB27" s="45">
        <f t="shared" si="38"/>
        <v>0.0006384098986442002</v>
      </c>
      <c r="CC27" s="25">
        <f>CA27-CA30</f>
        <v>0.002740328655740993</v>
      </c>
      <c r="CD27" s="21">
        <v>49.81</v>
      </c>
      <c r="CE27" s="21">
        <v>49.71</v>
      </c>
      <c r="CF27" s="44">
        <f t="shared" si="11"/>
        <v>-0.10000000000000142</v>
      </c>
      <c r="CG27" s="21">
        <f>CE27-CE30</f>
        <v>27.33845833333334</v>
      </c>
      <c r="CH27" s="21">
        <f t="shared" si="39"/>
        <v>0.0327826773726471</v>
      </c>
      <c r="CI27" s="21">
        <f t="shared" si="40"/>
        <v>0.03271686191917862</v>
      </c>
      <c r="CJ27" s="44">
        <f t="shared" si="41"/>
        <v>-6.58154534684749E-05</v>
      </c>
      <c r="CK27" s="25">
        <f>CI27-CI30</f>
        <v>0.0033608834667020644</v>
      </c>
      <c r="CL27" s="21">
        <f t="shared" si="42"/>
        <v>379.01</v>
      </c>
      <c r="CM27" s="49">
        <f t="shared" si="43"/>
        <v>31.584166666666665</v>
      </c>
      <c r="CN27" s="21">
        <f t="shared" si="44"/>
        <v>368.48</v>
      </c>
      <c r="CO27" s="51">
        <f t="shared" si="45"/>
        <v>30.706666666666667</v>
      </c>
      <c r="CP27" s="54">
        <f t="shared" si="12"/>
        <v>-10.529999999999973</v>
      </c>
      <c r="CQ27" s="21">
        <f>CP27-CN30</f>
        <v>-165.60004166666664</v>
      </c>
      <c r="CR27" s="21">
        <f t="shared" si="46"/>
        <v>0.2494471501908648</v>
      </c>
      <c r="CS27" s="21">
        <f t="shared" si="13"/>
        <v>0.24251678294063445</v>
      </c>
      <c r="CT27" s="21">
        <f t="shared" si="47"/>
        <v>-0.006930367250230357</v>
      </c>
      <c r="CU27" s="21">
        <f>CS27-CT30</f>
        <v>0.2201551336012266</v>
      </c>
      <c r="CV27" s="79">
        <f t="shared" si="48"/>
        <v>51.23328717476197</v>
      </c>
      <c r="CW27" s="82">
        <v>23</v>
      </c>
    </row>
    <row r="28" spans="1:101" s="22" customFormat="1" ht="17.25" customHeight="1">
      <c r="A28" s="53">
        <v>24</v>
      </c>
      <c r="B28" s="10" t="s">
        <v>19</v>
      </c>
      <c r="C28" s="99">
        <v>557.2</v>
      </c>
      <c r="D28" s="99"/>
      <c r="E28" s="53">
        <v>24</v>
      </c>
      <c r="F28" s="11">
        <v>29.89</v>
      </c>
      <c r="G28" s="11">
        <v>2.99</v>
      </c>
      <c r="H28" s="11"/>
      <c r="I28" s="11">
        <f>H28-F28</f>
        <v>-29.89</v>
      </c>
      <c r="J28" s="33">
        <v>16.603</v>
      </c>
      <c r="K28" s="33">
        <v>16.603</v>
      </c>
      <c r="L28" s="33">
        <f t="shared" si="0"/>
        <v>0</v>
      </c>
      <c r="M28" s="33">
        <f>K28-K30</f>
        <v>-11.626124999999995</v>
      </c>
      <c r="N28" s="21">
        <f t="shared" si="1"/>
        <v>0.029797200287150036</v>
      </c>
      <c r="O28" s="21">
        <f t="shared" si="2"/>
        <v>0.029797200287150036</v>
      </c>
      <c r="P28" s="21">
        <f t="shared" si="15"/>
        <v>0</v>
      </c>
      <c r="Q28" s="47">
        <f>O28-O30</f>
        <v>-0.007033767467245537</v>
      </c>
      <c r="R28" s="33">
        <v>19.542</v>
      </c>
      <c r="S28" s="33">
        <v>19.542</v>
      </c>
      <c r="T28" s="33">
        <f t="shared" si="3"/>
        <v>0</v>
      </c>
      <c r="U28" s="33">
        <f>S28-S30</f>
        <v>-4.785166666666669</v>
      </c>
      <c r="V28" s="21">
        <f t="shared" si="49"/>
        <v>0.03507178750897344</v>
      </c>
      <c r="W28" s="21">
        <f t="shared" si="16"/>
        <v>0.03507178750897344</v>
      </c>
      <c r="X28" s="21">
        <f t="shared" si="17"/>
        <v>0</v>
      </c>
      <c r="Y28" s="47">
        <f>W28-W30</f>
        <v>0.003260388179463468</v>
      </c>
      <c r="Z28" s="33">
        <v>12.706</v>
      </c>
      <c r="AA28" s="33">
        <v>12.706</v>
      </c>
      <c r="AB28" s="33">
        <f t="shared" si="4"/>
        <v>0</v>
      </c>
      <c r="AC28" s="33">
        <f>AA28-AA30</f>
        <v>-8.359166666666667</v>
      </c>
      <c r="AD28" s="21">
        <f t="shared" si="18"/>
        <v>0.022803302225412776</v>
      </c>
      <c r="AE28" s="21">
        <f t="shared" si="19"/>
        <v>0.022803302225412776</v>
      </c>
      <c r="AF28" s="21">
        <f t="shared" si="20"/>
        <v>0</v>
      </c>
      <c r="AG28" s="47">
        <f>AE28-AE30</f>
        <v>-0.004660489135278157</v>
      </c>
      <c r="AH28" s="34">
        <v>0</v>
      </c>
      <c r="AI28" s="34">
        <v>0</v>
      </c>
      <c r="AJ28" s="34">
        <f t="shared" si="5"/>
        <v>0</v>
      </c>
      <c r="AK28" s="34">
        <f>AI28-AI30</f>
        <v>-16.71345833333334</v>
      </c>
      <c r="AL28" s="21">
        <f t="shared" si="21"/>
        <v>0</v>
      </c>
      <c r="AM28" s="21">
        <f t="shared" si="22"/>
        <v>0</v>
      </c>
      <c r="AN28" s="34">
        <f t="shared" si="23"/>
        <v>0</v>
      </c>
      <c r="AO28" s="26">
        <f>AM28-AM30</f>
        <v>-0.0216576942705274</v>
      </c>
      <c r="AP28" s="34">
        <v>13.236</v>
      </c>
      <c r="AQ28" s="34">
        <v>13.236</v>
      </c>
      <c r="AR28" s="34">
        <f t="shared" si="6"/>
        <v>0</v>
      </c>
      <c r="AS28" s="34">
        <f>AQ28-AQ30</f>
        <v>5.8023750000000005</v>
      </c>
      <c r="AT28" s="34">
        <f t="shared" si="24"/>
        <v>0.02375448671931084</v>
      </c>
      <c r="AU28" s="34">
        <f t="shared" si="25"/>
        <v>0.02375448671931084</v>
      </c>
      <c r="AV28" s="34">
        <f t="shared" si="26"/>
        <v>0</v>
      </c>
      <c r="AW28" s="26">
        <f>AU28-AU30</f>
        <v>0.014074364779305232</v>
      </c>
      <c r="AX28" s="33">
        <v>0</v>
      </c>
      <c r="AY28" s="33">
        <v>1.135</v>
      </c>
      <c r="AZ28" s="33">
        <f t="shared" si="7"/>
        <v>1.135</v>
      </c>
      <c r="BA28" s="21">
        <f>AY28-AY30</f>
        <v>-0.9605833333333329</v>
      </c>
      <c r="BB28" s="21">
        <f t="shared" si="27"/>
        <v>0</v>
      </c>
      <c r="BC28" s="21">
        <f t="shared" si="28"/>
        <v>0.0020369705671213208</v>
      </c>
      <c r="BD28" s="21">
        <f t="shared" si="29"/>
        <v>0.0020369705671213208</v>
      </c>
      <c r="BE28" s="47">
        <f>BC28-BC30</f>
        <v>-0.0006419258306928377</v>
      </c>
      <c r="BF28" s="33">
        <v>0.594</v>
      </c>
      <c r="BG28" s="33">
        <v>2.721</v>
      </c>
      <c r="BH28" s="45">
        <f t="shared" si="8"/>
        <v>2.1270000000000002</v>
      </c>
      <c r="BI28" s="33">
        <f>BG28-BG30</f>
        <v>-3.215416666666666</v>
      </c>
      <c r="BJ28" s="21">
        <f t="shared" si="30"/>
        <v>0.0010660445082555634</v>
      </c>
      <c r="BK28" s="21">
        <f t="shared" si="31"/>
        <v>0.004883345297918162</v>
      </c>
      <c r="BL28" s="45">
        <f t="shared" si="32"/>
        <v>0.003817300789662599</v>
      </c>
      <c r="BM28" s="47">
        <f>BK28-BK30</f>
        <v>-0.002699183489874373</v>
      </c>
      <c r="BN28" s="33">
        <v>6.655</v>
      </c>
      <c r="BO28" s="33">
        <v>5.852</v>
      </c>
      <c r="BP28" s="44">
        <f t="shared" si="9"/>
        <v>-0.8029999999999999</v>
      </c>
      <c r="BQ28" s="33">
        <f>BO28-BO30</f>
        <v>-7.020999999999997</v>
      </c>
      <c r="BR28" s="21">
        <f t="shared" si="33"/>
        <v>0.01194364680545585</v>
      </c>
      <c r="BS28" s="21">
        <f t="shared" si="34"/>
        <v>0.01050251256281407</v>
      </c>
      <c r="BT28" s="44">
        <f t="shared" si="35"/>
        <v>-0.00144113424264178</v>
      </c>
      <c r="BU28" s="47">
        <f>BS28-BS30</f>
        <v>-0.006069647547061444</v>
      </c>
      <c r="BV28" s="33">
        <v>13.265</v>
      </c>
      <c r="BW28" s="33">
        <v>14.507</v>
      </c>
      <c r="BX28" s="45">
        <f t="shared" si="10"/>
        <v>1.241999999999999</v>
      </c>
      <c r="BY28" s="33">
        <f>BW28-BW30</f>
        <v>-5.883416666666664</v>
      </c>
      <c r="BZ28" s="21">
        <f t="shared" si="36"/>
        <v>0.02380653266331658</v>
      </c>
      <c r="CA28" s="21">
        <f t="shared" si="37"/>
        <v>0.02603553481694185</v>
      </c>
      <c r="CB28" s="45">
        <f t="shared" si="38"/>
        <v>0.0022290021536252695</v>
      </c>
      <c r="CC28" s="47">
        <f>CA28-CA30</f>
        <v>-0.0007686935893153127</v>
      </c>
      <c r="CD28" s="33">
        <v>19.995</v>
      </c>
      <c r="CE28" s="33">
        <v>16.888</v>
      </c>
      <c r="CF28" s="44">
        <f t="shared" si="11"/>
        <v>-3.1069999999999993</v>
      </c>
      <c r="CG28" s="33">
        <f>CE28-CE30</f>
        <v>-5.48354166666666</v>
      </c>
      <c r="CH28" s="21">
        <f t="shared" si="39"/>
        <v>0.03588478104809763</v>
      </c>
      <c r="CI28" s="21">
        <f t="shared" si="40"/>
        <v>0.030308686288585785</v>
      </c>
      <c r="CJ28" s="44">
        <f t="shared" si="41"/>
        <v>-0.0055760947595118425</v>
      </c>
      <c r="CK28" s="25">
        <f>CI28-CI30</f>
        <v>0.0009527078361092275</v>
      </c>
      <c r="CL28" s="33">
        <f>BF28+BN28+BV28+CD28</f>
        <v>40.509</v>
      </c>
      <c r="CM28" s="33">
        <f>CL28/4</f>
        <v>10.12725</v>
      </c>
      <c r="CN28" s="21">
        <f t="shared" si="44"/>
        <v>103.19000000000001</v>
      </c>
      <c r="CO28" s="33">
        <f t="shared" si="45"/>
        <v>8.599166666666667</v>
      </c>
      <c r="CP28" s="78"/>
      <c r="CQ28" s="33"/>
      <c r="CR28" s="33">
        <f t="shared" si="46"/>
        <v>0.07270100502512562</v>
      </c>
      <c r="CS28" s="33">
        <f t="shared" si="13"/>
        <v>0.18519382627422828</v>
      </c>
      <c r="CT28" s="33">
        <f t="shared" si="47"/>
        <v>0.11249282124910266</v>
      </c>
      <c r="CU28" s="33">
        <f>CS28-CT30</f>
        <v>0.16283217693482044</v>
      </c>
      <c r="CV28" s="79">
        <f t="shared" si="48"/>
        <v>39.12343042593922</v>
      </c>
      <c r="CW28" s="82">
        <v>4</v>
      </c>
    </row>
    <row r="29" spans="1:101" s="30" customFormat="1" ht="17.25" customHeight="1">
      <c r="A29" s="100" t="s">
        <v>35</v>
      </c>
      <c r="B29" s="101"/>
      <c r="C29" s="102"/>
      <c r="D29" s="27"/>
      <c r="E29" s="27"/>
      <c r="F29" s="28"/>
      <c r="G29" s="28"/>
      <c r="H29" s="28"/>
      <c r="I29" s="28"/>
      <c r="J29" s="29">
        <f>SUM(J5:J28)</f>
        <v>673.629</v>
      </c>
      <c r="K29" s="29">
        <f>SUM(K5:K28)</f>
        <v>677.4989999999999</v>
      </c>
      <c r="L29" s="41">
        <f>SUM(L5:L28)</f>
        <v>3.8700000000000063</v>
      </c>
      <c r="M29" s="29"/>
      <c r="N29" s="29">
        <f>SUM(N5:N28)</f>
        <v>0.8799221690112498</v>
      </c>
      <c r="O29" s="29">
        <f>SUM(O5:O28)</f>
        <v>0.8839432261054937</v>
      </c>
      <c r="P29" s="41">
        <f>SUM(P5:P28)</f>
        <v>0.004021057094244072</v>
      </c>
      <c r="Q29" s="89"/>
      <c r="R29" s="29">
        <f>SUM(R5:R28)</f>
        <v>643.2170000000001</v>
      </c>
      <c r="S29" s="29">
        <f>SUM(S5:S28)</f>
        <v>583.8520000000001</v>
      </c>
      <c r="T29" s="43">
        <f>SUM(T5:T28)</f>
        <v>-59.365</v>
      </c>
      <c r="U29" s="29"/>
      <c r="V29" s="29">
        <f>SUM(V5:V28)</f>
        <v>0.8326586346778565</v>
      </c>
      <c r="W29" s="29">
        <f>SUM(W5:W28)</f>
        <v>0.7634735839082394</v>
      </c>
      <c r="X29" s="29">
        <f>SUM(X5:X28)</f>
        <v>-0.06918505076961698</v>
      </c>
      <c r="Y29" s="89"/>
      <c r="Z29" s="29">
        <f>SUM(Z5:Z28)</f>
        <v>537.289</v>
      </c>
      <c r="AA29" s="29">
        <f>SUM(AA5:AA28)</f>
        <v>505.564</v>
      </c>
      <c r="AB29" s="43">
        <f>SUM(AB5:AB28)</f>
        <v>-31.725000000000016</v>
      </c>
      <c r="AC29" s="29"/>
      <c r="AD29" s="29">
        <f>SUM(AD5:AD28)</f>
        <v>0.6985848491948004</v>
      </c>
      <c r="AE29" s="29">
        <f>SUM(AE5:AE28)</f>
        <v>0.6591309926565824</v>
      </c>
      <c r="AF29" s="29">
        <f>SUM(AF5:AF28)</f>
        <v>-0.03945385653821786</v>
      </c>
      <c r="AG29" s="89"/>
      <c r="AH29" s="29">
        <f>SUM(AH5:AH28)</f>
        <v>384.36</v>
      </c>
      <c r="AI29" s="29">
        <f>SUM(AI5:AI28)</f>
        <v>401.1230000000001</v>
      </c>
      <c r="AJ29" s="41">
        <f>SUM(AJ5:AJ28)</f>
        <v>16.763000000000012</v>
      </c>
      <c r="AK29" s="29"/>
      <c r="AL29" s="29">
        <f>SUM(AL5:AL28)</f>
        <v>0.5012345605156154</v>
      </c>
      <c r="AM29" s="29">
        <f>SUM(AM5:AM28)</f>
        <v>0.5197846624926576</v>
      </c>
      <c r="AN29" s="29">
        <f>SUM(AN5:AN28)</f>
        <v>0.018550101977042266</v>
      </c>
      <c r="AO29" s="89"/>
      <c r="AP29" s="29">
        <f>SUM(AP5:AP28)</f>
        <v>151.19599999999997</v>
      </c>
      <c r="AQ29" s="29">
        <f>SUM(AQ5:AQ28)</f>
        <v>178.407</v>
      </c>
      <c r="AR29" s="41">
        <f>SUM(AR5:AR28)</f>
        <v>27.211000000000006</v>
      </c>
      <c r="AS29" s="29"/>
      <c r="AT29" s="29">
        <f>SUM(AT5:AT28)</f>
        <v>0.19566187716036587</v>
      </c>
      <c r="AU29" s="29">
        <f>SUM(AU5:AU28)</f>
        <v>0.23232292656013454</v>
      </c>
      <c r="AV29" s="29">
        <f>SUM(AV5:AV28)</f>
        <v>0.036661049399768636</v>
      </c>
      <c r="AW29" s="89"/>
      <c r="AX29" s="29">
        <f>SUM(AX5:AX28)</f>
        <v>1.412</v>
      </c>
      <c r="AY29" s="29">
        <f>SUM(AY5:AY28)</f>
        <v>50.29399999999999</v>
      </c>
      <c r="AZ29" s="41">
        <f>SUM(AZ5:AZ28)</f>
        <v>48.881999999999984</v>
      </c>
      <c r="BA29" s="29"/>
      <c r="BB29" s="29">
        <f>SUM(BB5:BB28)</f>
        <v>0.0038438148368233243</v>
      </c>
      <c r="BC29" s="29">
        <f>SUM(BC5:BC28)</f>
        <v>0.0642935135475398</v>
      </c>
      <c r="BD29" s="29">
        <f>SUM(BD5:BD28)</f>
        <v>0.060449698710716475</v>
      </c>
      <c r="BE29" s="89"/>
      <c r="BF29" s="29">
        <f>SUM(BF5:BF28)</f>
        <v>176.271</v>
      </c>
      <c r="BG29" s="29">
        <f>SUM(BG5:BG28)</f>
        <v>142.474</v>
      </c>
      <c r="BH29" s="43">
        <f>SUM(BH5:BH28)</f>
        <v>-33.797</v>
      </c>
      <c r="BI29" s="29"/>
      <c r="BJ29" s="29">
        <f>SUM(BJ5:BJ28)</f>
        <v>0.22463642644134713</v>
      </c>
      <c r="BK29" s="29">
        <f>SUM(BK5:BK28)</f>
        <v>0.18198069090702085</v>
      </c>
      <c r="BL29" s="29">
        <f>SUM(BL5:BL28)</f>
        <v>-0.04265573553432628</v>
      </c>
      <c r="BM29" s="89"/>
      <c r="BN29" s="29">
        <f>SUM(BN5:BN28)</f>
        <v>338.5549999999999</v>
      </c>
      <c r="BO29" s="29">
        <f>SUM(BO5:BO28)</f>
        <v>308.95199999999994</v>
      </c>
      <c r="BP29" s="29">
        <f>SUM(BP5:BP28)</f>
        <v>-29.603000000000012</v>
      </c>
      <c r="BQ29" s="29"/>
      <c r="BR29" s="29">
        <f>SUM(BR5:BR28)</f>
        <v>0.43497601371273376</v>
      </c>
      <c r="BS29" s="29">
        <f>SUM(BS5:BS28)</f>
        <v>0.39773184263701233</v>
      </c>
      <c r="BT29" s="29">
        <f>SUM(BT5:BT28)</f>
        <v>-0.03724417107572145</v>
      </c>
      <c r="BU29" s="89"/>
      <c r="BV29" s="29">
        <f>SUM(BV5:BV28)</f>
        <v>488.865</v>
      </c>
      <c r="BW29" s="29">
        <f>SUM(BW5:BW28)</f>
        <v>489.36999999999995</v>
      </c>
      <c r="BX29" s="29">
        <f>SUM(BX5:BX28)</f>
        <v>0.5050000000000034</v>
      </c>
      <c r="BY29" s="29"/>
      <c r="BZ29" s="29">
        <f>SUM(BZ5:BZ28)</f>
        <v>0.6364492069412067</v>
      </c>
      <c r="CA29" s="29">
        <f>SUM(CA5:CA28)</f>
        <v>0.6433014817501719</v>
      </c>
      <c r="CB29" s="29">
        <f>SUM(CB5:CB28)</f>
        <v>0.006852274808965143</v>
      </c>
      <c r="CC29" s="89"/>
      <c r="CD29" s="29">
        <f>SUM(CD5:CD28)</f>
        <v>557.503</v>
      </c>
      <c r="CE29" s="29">
        <f>SUM(CE5:CE28)</f>
        <v>536.9169999999999</v>
      </c>
      <c r="CF29" s="29">
        <f>SUM(CF5:CF28)</f>
        <v>-20.586000000000002</v>
      </c>
      <c r="CG29" s="29"/>
      <c r="CH29" s="29">
        <f>SUM(CH5:CH28)</f>
        <v>0.7340715150345294</v>
      </c>
      <c r="CI29" s="29">
        <f>SUM(CI5:CI28)</f>
        <v>0.7045434828594374</v>
      </c>
      <c r="CJ29" s="29">
        <f>SUM(CJ5:CJ28)</f>
        <v>-0.029528032175092027</v>
      </c>
      <c r="CK29" s="89"/>
      <c r="CL29" s="29">
        <f>SUM(CL6:CL28)</f>
        <v>3468.206000000001</v>
      </c>
      <c r="CM29" s="29"/>
      <c r="CN29" s="29">
        <f>SUM(CN6:CN28)</f>
        <v>3721.681</v>
      </c>
      <c r="CO29" s="29"/>
      <c r="CP29" s="29">
        <f>SUM(CP5:CP28)</f>
        <v>-89.03099999999979</v>
      </c>
      <c r="CQ29" s="29"/>
      <c r="CR29" s="29">
        <f>SUM(CR5:CR28)</f>
        <v>4.514099175156851</v>
      </c>
      <c r="CS29" s="29">
        <f>SUM(CS5:CS28)</f>
        <v>5.05077875930264</v>
      </c>
      <c r="CT29" s="29">
        <f>SUM(CT5:CT28)</f>
        <v>0.5366795841457881</v>
      </c>
      <c r="CU29" s="29"/>
      <c r="CV29" s="80"/>
      <c r="CW29" s="81"/>
    </row>
    <row r="30" spans="1:101" s="85" customFormat="1" ht="20.25" customHeight="1">
      <c r="A30" s="103" t="s">
        <v>34</v>
      </c>
      <c r="B30" s="103"/>
      <c r="C30" s="103"/>
      <c r="D30" s="86"/>
      <c r="E30" s="86"/>
      <c r="F30" s="87"/>
      <c r="G30" s="87"/>
      <c r="H30" s="87"/>
      <c r="I30" s="87"/>
      <c r="J30" s="88">
        <f>J29/24</f>
        <v>28.067875</v>
      </c>
      <c r="K30" s="88">
        <f>+K29/24</f>
        <v>28.229124999999996</v>
      </c>
      <c r="L30" s="88">
        <f>L29/24</f>
        <v>0.16125000000000025</v>
      </c>
      <c r="M30" s="88"/>
      <c r="N30" s="88">
        <f>N29/24</f>
        <v>0.03666342370880207</v>
      </c>
      <c r="O30" s="88">
        <f>O29/24</f>
        <v>0.03683096775439557</v>
      </c>
      <c r="P30" s="88">
        <f>P29/24</f>
        <v>0.000167544045593503</v>
      </c>
      <c r="Q30" s="88"/>
      <c r="R30" s="88">
        <f>R29/24</f>
        <v>26.800708333333336</v>
      </c>
      <c r="S30" s="88">
        <f>+S29/24</f>
        <v>24.32716666666667</v>
      </c>
      <c r="T30" s="88">
        <f>T29/24</f>
        <v>-2.4735416666666667</v>
      </c>
      <c r="U30" s="88"/>
      <c r="V30" s="88">
        <f>V29/24</f>
        <v>0.03469410977824402</v>
      </c>
      <c r="W30" s="88">
        <f>W29/24</f>
        <v>0.03181139932950997</v>
      </c>
      <c r="X30" s="88">
        <f>X29/24</f>
        <v>-0.002882710448734041</v>
      </c>
      <c r="Y30" s="88"/>
      <c r="Z30" s="88">
        <f>Z29/24</f>
        <v>22.387041666666665</v>
      </c>
      <c r="AA30" s="88">
        <f>+AA29/24</f>
        <v>21.065166666666666</v>
      </c>
      <c r="AB30" s="88">
        <f>AB29/24</f>
        <v>-1.3218750000000006</v>
      </c>
      <c r="AC30" s="88"/>
      <c r="AD30" s="88">
        <f>AD29/24</f>
        <v>0.029107702049783347</v>
      </c>
      <c r="AE30" s="88">
        <f>AE29/24</f>
        <v>0.027463791360690933</v>
      </c>
      <c r="AF30" s="88">
        <f>AF29/24</f>
        <v>-0.001643910689092411</v>
      </c>
      <c r="AG30" s="88"/>
      <c r="AH30" s="88">
        <f>AH29/24</f>
        <v>16.015</v>
      </c>
      <c r="AI30" s="88">
        <f>+AI29/24</f>
        <v>16.71345833333334</v>
      </c>
      <c r="AJ30" s="88">
        <f>AJ29/24</f>
        <v>0.6984583333333338</v>
      </c>
      <c r="AK30" s="88"/>
      <c r="AL30" s="88">
        <f>AL29/24</f>
        <v>0.02088477335481731</v>
      </c>
      <c r="AM30" s="88">
        <f>AM29/24</f>
        <v>0.0216576942705274</v>
      </c>
      <c r="AN30" s="88">
        <f>AN29/24</f>
        <v>0.0007729209157100944</v>
      </c>
      <c r="AO30" s="88"/>
      <c r="AP30" s="88">
        <f>AP29/24</f>
        <v>6.299833333333332</v>
      </c>
      <c r="AQ30" s="88">
        <f>+AQ29/24</f>
        <v>7.433625</v>
      </c>
      <c r="AR30" s="88">
        <f>AR29/24</f>
        <v>1.133791666666667</v>
      </c>
      <c r="AS30" s="88"/>
      <c r="AT30" s="88">
        <f>AT29/24</f>
        <v>0.008152578215015244</v>
      </c>
      <c r="AU30" s="88">
        <f>AU29/24</f>
        <v>0.009680121940005606</v>
      </c>
      <c r="AV30" s="88">
        <f>AV29/24</f>
        <v>0.0015275437249903598</v>
      </c>
      <c r="AW30" s="88"/>
      <c r="AX30" s="88">
        <f>AX29/24</f>
        <v>0.05883333333333333</v>
      </c>
      <c r="AY30" s="88">
        <f>+AY29/24</f>
        <v>2.095583333333333</v>
      </c>
      <c r="AZ30" s="88">
        <f>AZ29/24</f>
        <v>2.036749999999999</v>
      </c>
      <c r="BA30" s="88"/>
      <c r="BB30" s="88">
        <f>BB29/24</f>
        <v>0.0001601589515343052</v>
      </c>
      <c r="BC30" s="88">
        <f>BC29/24</f>
        <v>0.0026788963978141584</v>
      </c>
      <c r="BD30" s="88">
        <f>BD29/24</f>
        <v>0.002518737446279853</v>
      </c>
      <c r="BE30" s="88"/>
      <c r="BF30" s="88">
        <f>BF29/24</f>
        <v>7.344625</v>
      </c>
      <c r="BG30" s="88">
        <f>+BG29/24</f>
        <v>5.936416666666666</v>
      </c>
      <c r="BH30" s="88">
        <f>BH29/24</f>
        <v>-1.4082083333333333</v>
      </c>
      <c r="BI30" s="88"/>
      <c r="BJ30" s="88">
        <f>BJ29/24</f>
        <v>0.009359851101722797</v>
      </c>
      <c r="BK30" s="88">
        <f>BK29/24</f>
        <v>0.007582528787792535</v>
      </c>
      <c r="BL30" s="88">
        <f>BL29/24</f>
        <v>-0.0017773223139302616</v>
      </c>
      <c r="BM30" s="88"/>
      <c r="BN30" s="88">
        <f>BN29/24</f>
        <v>14.106458333333329</v>
      </c>
      <c r="BO30" s="88">
        <f>+BO29/24</f>
        <v>12.872999999999998</v>
      </c>
      <c r="BP30" s="88">
        <f>BP29/24</f>
        <v>-1.2334583333333338</v>
      </c>
      <c r="BQ30" s="88"/>
      <c r="BR30" s="88">
        <f>BR29/24</f>
        <v>0.018124000571363905</v>
      </c>
      <c r="BS30" s="88">
        <f>BS29/24</f>
        <v>0.016572160109875514</v>
      </c>
      <c r="BT30" s="88">
        <f>BT29/24</f>
        <v>-0.0015518404614883938</v>
      </c>
      <c r="BU30" s="88"/>
      <c r="BV30" s="88">
        <f>BV29/24</f>
        <v>20.369375</v>
      </c>
      <c r="BW30" s="88">
        <f>+BW29/24</f>
        <v>20.390416666666663</v>
      </c>
      <c r="BX30" s="88">
        <f>BX29/24</f>
        <v>0.02104166666666681</v>
      </c>
      <c r="BY30" s="88"/>
      <c r="BZ30" s="88">
        <f>BZ29/24</f>
        <v>0.02651871695588361</v>
      </c>
      <c r="CA30" s="88">
        <f>CA29/24</f>
        <v>0.026804228406257163</v>
      </c>
      <c r="CB30" s="88">
        <f>CB29/24</f>
        <v>0.00028551145037354766</v>
      </c>
      <c r="CC30" s="88"/>
      <c r="CD30" s="88">
        <f>CD29/24</f>
        <v>23.22929166666667</v>
      </c>
      <c r="CE30" s="88">
        <f>+CE29/24</f>
        <v>22.371541666666662</v>
      </c>
      <c r="CF30" s="88">
        <f>CF29/24</f>
        <v>-0.8577500000000001</v>
      </c>
      <c r="CG30" s="88"/>
      <c r="CH30" s="88">
        <f>CH29/24</f>
        <v>0.030586313126438724</v>
      </c>
      <c r="CI30" s="88">
        <f>CI29/24</f>
        <v>0.029355978452476558</v>
      </c>
      <c r="CJ30" s="88">
        <f>CJ29/24</f>
        <v>-0.0012303346739621678</v>
      </c>
      <c r="CK30" s="88"/>
      <c r="CL30" s="88">
        <f>CL29/24</f>
        <v>144.50858333333338</v>
      </c>
      <c r="CM30" s="88"/>
      <c r="CN30" s="88">
        <f>CN29/24</f>
        <v>155.07004166666667</v>
      </c>
      <c r="CO30" s="88"/>
      <c r="CP30" s="88"/>
      <c r="CQ30" s="88"/>
      <c r="CR30" s="88">
        <f>CR29/24</f>
        <v>0.18808746563153544</v>
      </c>
      <c r="CS30" s="88"/>
      <c r="CT30" s="88">
        <f>CT29/24</f>
        <v>0.022361649339407836</v>
      </c>
      <c r="CU30" s="88"/>
      <c r="CV30" s="83"/>
      <c r="CW30" s="84"/>
    </row>
    <row r="31" spans="1:100" ht="12.75">
      <c r="A31" s="73"/>
      <c r="B31" s="74"/>
      <c r="C31" s="75"/>
      <c r="D31" s="74"/>
      <c r="E31" s="74"/>
      <c r="F31" s="76"/>
      <c r="G31" s="76"/>
      <c r="H31" s="76"/>
      <c r="I31" s="76"/>
      <c r="J31" s="63"/>
      <c r="K31" s="64"/>
      <c r="L31" s="64"/>
      <c r="M31" s="64"/>
      <c r="N31" s="64"/>
      <c r="O31" s="64"/>
      <c r="P31" s="64"/>
      <c r="Q31" s="64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</row>
    <row r="32" spans="1:100" ht="12.75">
      <c r="A32" s="42"/>
      <c r="B32" s="94" t="s">
        <v>49</v>
      </c>
      <c r="C32" s="94"/>
      <c r="D32" s="68"/>
      <c r="E32" s="68"/>
      <c r="F32" s="69"/>
      <c r="G32" s="70"/>
      <c r="H32" s="71"/>
      <c r="I32" s="72"/>
      <c r="J32" s="63"/>
      <c r="K32" s="64"/>
      <c r="L32" s="64"/>
      <c r="M32" s="64"/>
      <c r="N32" s="64"/>
      <c r="O32" s="64"/>
      <c r="P32" s="64"/>
      <c r="Q32" s="64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</row>
    <row r="33" spans="1:100" ht="12.75">
      <c r="A33" s="58"/>
      <c r="B33" s="94" t="s">
        <v>50</v>
      </c>
      <c r="C33" s="94"/>
      <c r="D33" s="56"/>
      <c r="E33" s="56"/>
      <c r="F33" s="57"/>
      <c r="G33" s="61"/>
      <c r="H33" s="13"/>
      <c r="I33" s="62"/>
      <c r="J33" s="66"/>
      <c r="K33" s="67"/>
      <c r="L33" s="67"/>
      <c r="M33" s="67"/>
      <c r="N33" s="67"/>
      <c r="O33" s="67"/>
      <c r="P33" s="67"/>
      <c r="Q33" s="67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</row>
    <row r="34" spans="1:6" ht="13.5" customHeight="1">
      <c r="A34" s="59"/>
      <c r="B34" s="93" t="s">
        <v>33</v>
      </c>
      <c r="C34" s="93"/>
      <c r="D34" s="56"/>
      <c r="E34" s="56"/>
      <c r="F34" s="57"/>
    </row>
    <row r="35" spans="1:6" ht="12.75">
      <c r="A35" s="60"/>
      <c r="B35" s="93" t="s">
        <v>31</v>
      </c>
      <c r="C35" s="93"/>
      <c r="D35" s="56"/>
      <c r="E35" s="56"/>
      <c r="F35" s="57"/>
    </row>
    <row r="36" spans="1:6" ht="12.75">
      <c r="A36" s="35"/>
      <c r="B36" s="94" t="s">
        <v>46</v>
      </c>
      <c r="C36" s="94"/>
      <c r="D36" s="94"/>
      <c r="E36" s="94"/>
      <c r="F36" s="94"/>
    </row>
    <row r="37" spans="1:6" ht="12.75">
      <c r="A37" s="37"/>
      <c r="B37" s="94" t="s">
        <v>55</v>
      </c>
      <c r="C37" s="94"/>
      <c r="D37" s="56"/>
      <c r="E37" s="56"/>
      <c r="F37" s="57"/>
    </row>
  </sheetData>
  <sheetProtection/>
  <mergeCells count="49">
    <mergeCell ref="CL2:CU3"/>
    <mergeCell ref="C5:D5"/>
    <mergeCell ref="A2:A4"/>
    <mergeCell ref="B2:B4"/>
    <mergeCell ref="F2:I2"/>
    <mergeCell ref="J2:Q3"/>
    <mergeCell ref="R2:Y3"/>
    <mergeCell ref="Z2:AG3"/>
    <mergeCell ref="C2:C3"/>
    <mergeCell ref="C6:D6"/>
    <mergeCell ref="C7:D7"/>
    <mergeCell ref="C8:D8"/>
    <mergeCell ref="BN2:BU3"/>
    <mergeCell ref="BV2:CC3"/>
    <mergeCell ref="CD2:CK3"/>
    <mergeCell ref="AH2:AO3"/>
    <mergeCell ref="AP2:AW3"/>
    <mergeCell ref="AX2:BE3"/>
    <mergeCell ref="BF2:BM3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32:C32"/>
    <mergeCell ref="B33:C33"/>
    <mergeCell ref="C21:D21"/>
    <mergeCell ref="C22:D22"/>
    <mergeCell ref="C23:D23"/>
    <mergeCell ref="C24:D24"/>
    <mergeCell ref="C25:D25"/>
    <mergeCell ref="C26:D26"/>
    <mergeCell ref="B34:C34"/>
    <mergeCell ref="B35:C35"/>
    <mergeCell ref="B36:F36"/>
    <mergeCell ref="B37:C37"/>
    <mergeCell ref="CV2:CV4"/>
    <mergeCell ref="CW2:CW4"/>
    <mergeCell ref="C27:D27"/>
    <mergeCell ref="C28:D28"/>
    <mergeCell ref="A29:C29"/>
    <mergeCell ref="A30:C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2022-03-11T05:13:19Z</cp:lastPrinted>
  <dcterms:created xsi:type="dcterms:W3CDTF">1996-10-08T23:32:33Z</dcterms:created>
  <dcterms:modified xsi:type="dcterms:W3CDTF">2023-01-09T10:26:08Z</dcterms:modified>
  <cp:category/>
  <cp:version/>
  <cp:contentType/>
  <cp:contentStatus/>
</cp:coreProperties>
</file>