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F36" i="1"/>
  <c r="Z34"/>
  <c r="Z33"/>
  <c r="Z32" l="1"/>
  <c r="Z31" l="1"/>
  <c r="Z30" l="1"/>
  <c r="Z29"/>
  <c r="Z28"/>
  <c r="Z27"/>
  <c r="Z26"/>
  <c r="Z25"/>
  <c r="Z24"/>
  <c r="Z23"/>
  <c r="Z21" l="1"/>
  <c r="Z20"/>
  <c r="Z19"/>
  <c r="Z18" l="1"/>
  <c r="Z17" l="1"/>
  <c r="Z16" l="1"/>
  <c r="X36"/>
  <c r="S36"/>
  <c r="R36"/>
  <c r="J36"/>
  <c r="I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O35"/>
  <c r="Q35" s="1"/>
  <c r="T35" s="1"/>
  <c r="V35" s="1"/>
  <c r="O34"/>
  <c r="Q34" s="1"/>
  <c r="T34" s="1"/>
  <c r="V34" s="1"/>
  <c r="O33"/>
  <c r="Q33" s="1"/>
  <c r="T33" s="1"/>
  <c r="V33" s="1"/>
  <c r="O32"/>
  <c r="Q32" s="1"/>
  <c r="T32" s="1"/>
  <c r="V32" s="1"/>
  <c r="O31"/>
  <c r="Q31" s="1"/>
  <c r="T31" s="1"/>
  <c r="V31" s="1"/>
  <c r="O30"/>
  <c r="Q30" s="1"/>
  <c r="T30" s="1"/>
  <c r="V30" s="1"/>
  <c r="O29"/>
  <c r="Q29" s="1"/>
  <c r="T29" s="1"/>
  <c r="V29" s="1"/>
  <c r="O28"/>
  <c r="Q28" s="1"/>
  <c r="T28" s="1"/>
  <c r="V28" s="1"/>
  <c r="O27"/>
  <c r="Q27" s="1"/>
  <c r="T27" s="1"/>
  <c r="V27" s="1"/>
  <c r="O26"/>
  <c r="Q26" s="1"/>
  <c r="T26" s="1"/>
  <c r="V26" s="1"/>
  <c r="O25"/>
  <c r="Q25" s="1"/>
  <c r="T25" s="1"/>
  <c r="V25" s="1"/>
  <c r="O24"/>
  <c r="Q24" s="1"/>
  <c r="T24" s="1"/>
  <c r="V24" s="1"/>
  <c r="O23"/>
  <c r="Q23" s="1"/>
  <c r="T23" s="1"/>
  <c r="V23" s="1"/>
  <c r="O22"/>
  <c r="Q22" s="1"/>
  <c r="T22" s="1"/>
  <c r="V22" s="1"/>
  <c r="O21"/>
  <c r="Q21" s="1"/>
  <c r="T21" s="1"/>
  <c r="V21" s="1"/>
  <c r="O20"/>
  <c r="Q20" s="1"/>
  <c r="T20" s="1"/>
  <c r="V20" s="1"/>
  <c r="O19"/>
  <c r="Q19" s="1"/>
  <c r="T19" s="1"/>
  <c r="V19" s="1"/>
  <c r="O18"/>
  <c r="Q18" s="1"/>
  <c r="T18" s="1"/>
  <c r="V18" s="1"/>
  <c r="O17"/>
  <c r="Q17" s="1"/>
  <c r="T17" s="1"/>
  <c r="V17" s="1"/>
  <c r="O16"/>
  <c r="Q16" s="1"/>
  <c r="H23"/>
  <c r="K23" s="1"/>
  <c r="M23" s="1"/>
  <c r="H21"/>
  <c r="K21" s="1"/>
  <c r="M21" s="1"/>
  <c r="F35"/>
  <c r="H35" s="1"/>
  <c r="K35" s="1"/>
  <c r="M35" s="1"/>
  <c r="W35" s="1"/>
  <c r="AD35" s="1"/>
  <c r="F34"/>
  <c r="H34" s="1"/>
  <c r="K34" s="1"/>
  <c r="M34" s="1"/>
  <c r="W34" s="1"/>
  <c r="AD34" s="1"/>
  <c r="AE34" s="1"/>
  <c r="F33"/>
  <c r="H33" s="1"/>
  <c r="K33" s="1"/>
  <c r="M33" s="1"/>
  <c r="F32"/>
  <c r="H32" s="1"/>
  <c r="K32" s="1"/>
  <c r="M32" s="1"/>
  <c r="W32" s="1"/>
  <c r="AD32" s="1"/>
  <c r="AE32" s="1"/>
  <c r="F31"/>
  <c r="H31" s="1"/>
  <c r="K31" s="1"/>
  <c r="M31" s="1"/>
  <c r="F30"/>
  <c r="H30" s="1"/>
  <c r="K30" s="1"/>
  <c r="M30" s="1"/>
  <c r="F29"/>
  <c r="H29" s="1"/>
  <c r="K29" s="1"/>
  <c r="M29" s="1"/>
  <c r="F28"/>
  <c r="H28" s="1"/>
  <c r="K28" s="1"/>
  <c r="M28" s="1"/>
  <c r="F27"/>
  <c r="H27" s="1"/>
  <c r="K27" s="1"/>
  <c r="M27" s="1"/>
  <c r="F26"/>
  <c r="H26" s="1"/>
  <c r="K26" s="1"/>
  <c r="M26" s="1"/>
  <c r="F25"/>
  <c r="H25" s="1"/>
  <c r="K25" s="1"/>
  <c r="M25" s="1"/>
  <c r="F24"/>
  <c r="H24" s="1"/>
  <c r="K24" s="1"/>
  <c r="M24" s="1"/>
  <c r="F23"/>
  <c r="F22"/>
  <c r="H22" s="1"/>
  <c r="K22" s="1"/>
  <c r="M22" s="1"/>
  <c r="W22" s="1"/>
  <c r="AD22" s="1"/>
  <c r="F21"/>
  <c r="F20"/>
  <c r="H20" s="1"/>
  <c r="K20" s="1"/>
  <c r="M20" s="1"/>
  <c r="F19"/>
  <c r="H19" s="1"/>
  <c r="K19" s="1"/>
  <c r="M19" s="1"/>
  <c r="F18"/>
  <c r="H18" s="1"/>
  <c r="K18" s="1"/>
  <c r="M18" s="1"/>
  <c r="F17"/>
  <c r="H17" s="1"/>
  <c r="K17" s="1"/>
  <c r="M17" s="1"/>
  <c r="F16"/>
  <c r="H16" s="1"/>
  <c r="Z22"/>
  <c r="O15"/>
  <c r="Q15" s="1"/>
  <c r="T15" s="1"/>
  <c r="V15" s="1"/>
  <c r="Z15"/>
  <c r="AC15" s="1"/>
  <c r="W33" l="1"/>
  <c r="AD33" s="1"/>
  <c r="AE33" s="1"/>
  <c r="W31"/>
  <c r="AD31" s="1"/>
  <c r="AE31" s="1"/>
  <c r="W30"/>
  <c r="AD30" s="1"/>
  <c r="AE30" s="1"/>
  <c r="W29"/>
  <c r="AD29" s="1"/>
  <c r="AE29" s="1"/>
  <c r="W28"/>
  <c r="AD28" s="1"/>
  <c r="AE28" s="1"/>
  <c r="W27"/>
  <c r="AD27" s="1"/>
  <c r="AE27" s="1"/>
  <c r="W26"/>
  <c r="AD26" s="1"/>
  <c r="AE26" s="1"/>
  <c r="W25"/>
  <c r="AD25" s="1"/>
  <c r="AE25" s="1"/>
  <c r="W24"/>
  <c r="AD24" s="1"/>
  <c r="AE24" s="1"/>
  <c r="W23"/>
  <c r="AD23" s="1"/>
  <c r="AE23" s="1"/>
  <c r="W21"/>
  <c r="AD21" s="1"/>
  <c r="AE21" s="1"/>
  <c r="W20"/>
  <c r="AD20" s="1"/>
  <c r="AE20" s="1"/>
  <c r="W19"/>
  <c r="AD19" s="1"/>
  <c r="AE19" s="1"/>
  <c r="W18"/>
  <c r="AD18" s="1"/>
  <c r="AE18" s="1"/>
  <c r="W17"/>
  <c r="AD17" s="1"/>
  <c r="AE17" s="1"/>
  <c r="T16"/>
  <c r="K16"/>
  <c r="M16" s="1"/>
  <c r="AE22"/>
  <c r="O14"/>
  <c r="Q14" s="1"/>
  <c r="T14" s="1"/>
  <c r="V14" s="1"/>
  <c r="Z14"/>
  <c r="AC14" s="1"/>
  <c r="V16" l="1"/>
  <c r="O13"/>
  <c r="Q13" s="1"/>
  <c r="T13" s="1"/>
  <c r="V13" s="1"/>
  <c r="Z13"/>
  <c r="AC13" s="1"/>
  <c r="W16" l="1"/>
  <c r="AD16" s="1"/>
  <c r="AE16" s="1"/>
  <c r="Z7" l="1"/>
  <c r="O7"/>
  <c r="Q7" s="1"/>
  <c r="T7" s="1"/>
  <c r="V7" s="1"/>
  <c r="F7"/>
  <c r="H7" s="1"/>
  <c r="K7" s="1"/>
  <c r="M7" s="1"/>
  <c r="Z12"/>
  <c r="AC12" s="1"/>
  <c r="Z11"/>
  <c r="AC11" s="1"/>
  <c r="Z10"/>
  <c r="AC10" s="1"/>
  <c r="Z9"/>
  <c r="AC9" s="1"/>
  <c r="Z8"/>
  <c r="AC8" s="1"/>
  <c r="O12"/>
  <c r="Q12" s="1"/>
  <c r="T12" s="1"/>
  <c r="V12" s="1"/>
  <c r="O11"/>
  <c r="Q11" s="1"/>
  <c r="T11" s="1"/>
  <c r="V11" s="1"/>
  <c r="O10"/>
  <c r="Q10" s="1"/>
  <c r="T10" s="1"/>
  <c r="V10" s="1"/>
  <c r="O9"/>
  <c r="Q9" s="1"/>
  <c r="T9" s="1"/>
  <c r="V9" s="1"/>
  <c r="O8"/>
  <c r="Q8" s="1"/>
  <c r="T8" s="1"/>
  <c r="V8" s="1"/>
  <c r="O6"/>
  <c r="Q6" s="1"/>
  <c r="Z6"/>
  <c r="AC6" s="1"/>
  <c r="T6" l="1"/>
  <c r="Q36"/>
  <c r="AC7"/>
  <c r="AC36" s="1"/>
  <c r="Z36"/>
  <c r="W7"/>
  <c r="AD7" s="1"/>
  <c r="AE7" s="1"/>
  <c r="F15"/>
  <c r="H15" s="1"/>
  <c r="K15" s="1"/>
  <c r="M15" s="1"/>
  <c r="W15" s="1"/>
  <c r="AD15" s="1"/>
  <c r="AE15" s="1"/>
  <c r="F14"/>
  <c r="H14" s="1"/>
  <c r="K14" s="1"/>
  <c r="M14" s="1"/>
  <c r="W14" s="1"/>
  <c r="AD14" s="1"/>
  <c r="AE14" s="1"/>
  <c r="F13"/>
  <c r="H13" s="1"/>
  <c r="K13" s="1"/>
  <c r="M13" s="1"/>
  <c r="W13" s="1"/>
  <c r="AD13" s="1"/>
  <c r="AE13" s="1"/>
  <c r="F12"/>
  <c r="H12" s="1"/>
  <c r="K12" s="1"/>
  <c r="M12" s="1"/>
  <c r="W12" s="1"/>
  <c r="AD12" s="1"/>
  <c r="AE12" s="1"/>
  <c r="F11"/>
  <c r="H11" s="1"/>
  <c r="K11" s="1"/>
  <c r="M11" s="1"/>
  <c r="W11" s="1"/>
  <c r="AD11" s="1"/>
  <c r="AE11" s="1"/>
  <c r="F10"/>
  <c r="H10" s="1"/>
  <c r="K10" s="1"/>
  <c r="M10" s="1"/>
  <c r="W10" s="1"/>
  <c r="AD10" s="1"/>
  <c r="AE10" s="1"/>
  <c r="F9"/>
  <c r="H9" s="1"/>
  <c r="K9" s="1"/>
  <c r="M9" s="1"/>
  <c r="W9" s="1"/>
  <c r="AD9" s="1"/>
  <c r="AE9" s="1"/>
  <c r="F8"/>
  <c r="H8" s="1"/>
  <c r="K8" s="1"/>
  <c r="M8" s="1"/>
  <c r="W8" s="1"/>
  <c r="AD8" s="1"/>
  <c r="AE8" s="1"/>
  <c r="F6"/>
  <c r="H6" s="1"/>
  <c r="V6" l="1"/>
  <c r="V36" s="1"/>
  <c r="T36"/>
  <c r="K6"/>
  <c r="M6" s="1"/>
  <c r="H36"/>
  <c r="K36" s="1"/>
  <c r="W6" l="1"/>
  <c r="AD6" s="1"/>
  <c r="AE6" s="1"/>
  <c r="M36"/>
  <c r="W36" s="1"/>
  <c r="AD36" s="1"/>
</calcChain>
</file>

<file path=xl/sharedStrings.xml><?xml version="1.0" encoding="utf-8"?>
<sst xmlns="http://schemas.openxmlformats.org/spreadsheetml/2006/main" count="68" uniqueCount="58">
  <si>
    <t>Адрес</t>
  </si>
  <si>
    <t>коэфф.</t>
  </si>
  <si>
    <t>№</t>
  </si>
  <si>
    <t xml:space="preserve">Показания сентябрь 2022 </t>
  </si>
  <si>
    <t>Разница</t>
  </si>
  <si>
    <t>Показания ОДПУ МКД 2022, кВт</t>
  </si>
  <si>
    <t>Население</t>
  </si>
  <si>
    <t>Итого</t>
  </si>
  <si>
    <t>Вычет, кВт</t>
  </si>
  <si>
    <t>Норматив</t>
  </si>
  <si>
    <t xml:space="preserve">Размер платы за содержание жилого помещения в части оплаты коммунальных ресурсов (ОДН), потребляемых при содержании общего имущества в МКД, на 1м2 площади жилого </t>
  </si>
  <si>
    <t>Стоимость, руб</t>
  </si>
  <si>
    <t>Площадь мест общего пользования МКД, м2</t>
  </si>
  <si>
    <t>Кол-во расчётных месяцев</t>
  </si>
  <si>
    <t>Вычет теком.обр-я</t>
  </si>
  <si>
    <t xml:space="preserve">Показания декабрь 2022 </t>
  </si>
  <si>
    <t xml:space="preserve">Показания ноябрь    2022 </t>
  </si>
  <si>
    <t>S МКД, м2</t>
  </si>
  <si>
    <t>1-ая Лесная, 11</t>
  </si>
  <si>
    <t>Некрасова, 8</t>
  </si>
  <si>
    <t>Вычет                    сентябрь- ноябрь, кВт</t>
  </si>
  <si>
    <t>Всего, руб</t>
  </si>
  <si>
    <t>Итого за период сентябрь- декабрь 2022 года ,руб</t>
  </si>
  <si>
    <t>Перерасчёт всего по МКД, руб</t>
  </si>
  <si>
    <t>Перасчёт всего на 1 м2 жилой S, руб</t>
  </si>
  <si>
    <r>
      <t xml:space="preserve"> ОДПУ МКД                                                    сентябрь- ноябрь 2022, кВт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СЧЕТ-ФАКТУРА № 0032378/0503 от 30.09.2022 и  СЧЕТ-ФАКТУРА № 0043860/0503 от 30.11.2022 Акционерное Общество </t>
    </r>
    <r>
      <rPr>
        <b/>
        <sz val="10"/>
        <color theme="1"/>
        <rFont val="Calibri"/>
        <family val="2"/>
        <charset val="204"/>
        <scheme val="minor"/>
      </rPr>
      <t>"ЭнергосбыТ Плюс"</t>
    </r>
  </si>
  <si>
    <t>Ломоносова,65а</t>
  </si>
  <si>
    <t>Азина, 24</t>
  </si>
  <si>
    <t>Ленина, 46</t>
  </si>
  <si>
    <t>Ленина, 54</t>
  </si>
  <si>
    <t>Некрасова, 24</t>
  </si>
  <si>
    <t>Осипенко,3</t>
  </si>
  <si>
    <t>Б-Городок, 5</t>
  </si>
  <si>
    <t>Б-Городок, 9</t>
  </si>
  <si>
    <t>Б-Городок, 7</t>
  </si>
  <si>
    <t>Пушкина,10</t>
  </si>
  <si>
    <t>Пушкина, 13</t>
  </si>
  <si>
    <t>Владыкина, 4</t>
  </si>
  <si>
    <t>Некрасова, 6</t>
  </si>
  <si>
    <t>с.Поломское, ул.Советская, 5</t>
  </si>
  <si>
    <t>с.Поломское, ул.Советская, 7</t>
  </si>
  <si>
    <t>с.Поломское, ул.Советская, 22</t>
  </si>
  <si>
    <t>Некрасова, 10</t>
  </si>
  <si>
    <t>Пушкина, 5</t>
  </si>
  <si>
    <t>с.Поломское, ул.Советская, 3</t>
  </si>
  <si>
    <t>с.Поломское, ул.Советская, 28</t>
  </si>
  <si>
    <t>с.Поломское, ул.Школьная, 4</t>
  </si>
  <si>
    <t>с.Поломское, ул.Советская, 17</t>
  </si>
  <si>
    <t>Железнодорожная, 4</t>
  </si>
  <si>
    <t>Железнодорожная, 16</t>
  </si>
  <si>
    <t>Железнодорожная, 18</t>
  </si>
  <si>
    <t>Железнодорожная, 13</t>
  </si>
  <si>
    <t>Механизаторов, 31</t>
  </si>
  <si>
    <t>ВСЕГО</t>
  </si>
  <si>
    <t>с.Чепца,         ул.Труда, 19</t>
  </si>
  <si>
    <t>Объём комм. ресурсов (ОДН), потребляемых при содержании общего имущества,кВт</t>
  </si>
  <si>
    <t>Итого, руб</t>
  </si>
  <si>
    <r>
      <t xml:space="preserve"> ОДПУ МКД                                                  декабрь 2022, кВт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 СЧЕТ-ФАКТУРА № 0049457/0503 от 31.12.2022    АО "ЭнергосбыТ Плюс"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</si>
</sst>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0" fillId="4" borderId="0" xfId="0" applyNumberFormat="1" applyFill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36"/>
  <sheetViews>
    <sheetView tabSelected="1" workbookViewId="0">
      <pane xSplit="3" ySplit="5" topLeftCell="N6" activePane="bottomRight" state="frozen"/>
      <selection pane="topRight" activeCell="D1" sqref="D1"/>
      <selection pane="bottomLeft" activeCell="A6" sqref="A6"/>
      <selection pane="bottomRight" activeCell="Z9" sqref="Z9"/>
    </sheetView>
  </sheetViews>
  <sheetFormatPr defaultRowHeight="15"/>
  <cols>
    <col min="1" max="1" width="4.42578125" style="5" customWidth="1"/>
    <col min="2" max="2" width="17.42578125" style="23" customWidth="1"/>
    <col min="3" max="3" width="6.7109375" style="7" customWidth="1"/>
    <col min="4" max="4" width="8.5703125" style="5" customWidth="1"/>
    <col min="5" max="5" width="8.7109375" style="5" customWidth="1"/>
    <col min="6" max="6" width="6.7109375" style="5" customWidth="1"/>
    <col min="7" max="7" width="5.85546875" style="5" customWidth="1"/>
    <col min="8" max="8" width="7.42578125" style="5" customWidth="1"/>
    <col min="9" max="9" width="6.140625" style="6" customWidth="1"/>
    <col min="10" max="10" width="8.42578125" style="5" customWidth="1"/>
    <col min="11" max="11" width="6.28515625" style="5" customWidth="1"/>
    <col min="12" max="13" width="8.42578125" style="7" customWidth="1"/>
    <col min="14" max="14" width="8.28515625" style="5" customWidth="1"/>
    <col min="15" max="15" width="7.7109375" style="5" customWidth="1"/>
    <col min="16" max="16" width="5.5703125" style="5" customWidth="1"/>
    <col min="17" max="17" width="7" style="5" customWidth="1"/>
    <col min="18" max="18" width="5.7109375" style="6" customWidth="1"/>
    <col min="19" max="19" width="8.85546875" style="5" customWidth="1"/>
    <col min="20" max="20" width="7.140625" style="5" customWidth="1"/>
    <col min="21" max="21" width="9" style="7" customWidth="1"/>
    <col min="22" max="22" width="9.7109375" style="7" customWidth="1"/>
    <col min="23" max="23" width="10.7109375" style="7" customWidth="1"/>
    <col min="24" max="24" width="10.140625" style="7" customWidth="1"/>
    <col min="25" max="25" width="5.7109375" style="7" customWidth="1"/>
    <col min="26" max="26" width="9.140625" style="2" customWidth="1"/>
    <col min="27" max="27" width="8.42578125" style="7" customWidth="1"/>
    <col min="28" max="28" width="8.28515625" style="5" customWidth="1"/>
    <col min="29" max="29" width="8.42578125" style="7" customWidth="1"/>
    <col min="30" max="30" width="10" style="36" customWidth="1"/>
    <col min="31" max="31" width="11" style="36" customWidth="1"/>
    <col min="32" max="32" width="12.7109375" style="1" customWidth="1"/>
    <col min="33" max="59" width="9.140625" style="1"/>
  </cols>
  <sheetData>
    <row r="3" spans="1:59" ht="15" customHeight="1">
      <c r="A3" s="37" t="s">
        <v>2</v>
      </c>
      <c r="B3" s="16" t="s">
        <v>0</v>
      </c>
      <c r="C3" s="17" t="s">
        <v>17</v>
      </c>
      <c r="D3" s="19" t="s">
        <v>5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6" t="s">
        <v>10</v>
      </c>
      <c r="Y3" s="16"/>
      <c r="Z3" s="16"/>
      <c r="AA3" s="16"/>
      <c r="AB3" s="16"/>
      <c r="AC3" s="16"/>
      <c r="AD3" s="40" t="s">
        <v>23</v>
      </c>
      <c r="AE3" s="41" t="s">
        <v>24</v>
      </c>
    </row>
    <row r="4" spans="1:59" s="4" customFormat="1" ht="64.5" customHeight="1">
      <c r="A4" s="37"/>
      <c r="B4" s="16"/>
      <c r="C4" s="17"/>
      <c r="D4" s="16" t="s">
        <v>25</v>
      </c>
      <c r="E4" s="16"/>
      <c r="F4" s="16"/>
      <c r="G4" s="16"/>
      <c r="H4" s="16"/>
      <c r="I4" s="16" t="s">
        <v>20</v>
      </c>
      <c r="J4" s="16"/>
      <c r="K4" s="16"/>
      <c r="L4" s="20" t="s">
        <v>11</v>
      </c>
      <c r="M4" s="21" t="s">
        <v>21</v>
      </c>
      <c r="N4" s="16" t="s">
        <v>57</v>
      </c>
      <c r="O4" s="16"/>
      <c r="P4" s="16"/>
      <c r="Q4" s="16"/>
      <c r="R4" s="18" t="s">
        <v>8</v>
      </c>
      <c r="S4" s="18"/>
      <c r="T4" s="18"/>
      <c r="U4" s="20" t="s">
        <v>11</v>
      </c>
      <c r="V4" s="17" t="s">
        <v>21</v>
      </c>
      <c r="W4" s="17" t="s">
        <v>22</v>
      </c>
      <c r="X4" s="16"/>
      <c r="Y4" s="16"/>
      <c r="Z4" s="16"/>
      <c r="AA4" s="16"/>
      <c r="AB4" s="16"/>
      <c r="AC4" s="16"/>
      <c r="AD4" s="40"/>
      <c r="AE4" s="41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s="4" customFormat="1" ht="54.75" customHeight="1">
      <c r="A5" s="37"/>
      <c r="B5" s="16"/>
      <c r="C5" s="17"/>
      <c r="D5" s="8" t="s">
        <v>3</v>
      </c>
      <c r="E5" s="8" t="s">
        <v>16</v>
      </c>
      <c r="F5" s="8" t="s">
        <v>4</v>
      </c>
      <c r="G5" s="8" t="s">
        <v>1</v>
      </c>
      <c r="H5" s="8" t="s">
        <v>7</v>
      </c>
      <c r="I5" s="9" t="s">
        <v>14</v>
      </c>
      <c r="J5" s="8" t="s">
        <v>6</v>
      </c>
      <c r="K5" s="8" t="s">
        <v>7</v>
      </c>
      <c r="L5" s="20"/>
      <c r="M5" s="21"/>
      <c r="N5" s="8" t="s">
        <v>15</v>
      </c>
      <c r="O5" s="8" t="s">
        <v>4</v>
      </c>
      <c r="P5" s="8" t="s">
        <v>1</v>
      </c>
      <c r="Q5" s="8" t="s">
        <v>7</v>
      </c>
      <c r="R5" s="9" t="s">
        <v>14</v>
      </c>
      <c r="S5" s="8" t="s">
        <v>6</v>
      </c>
      <c r="T5" s="8" t="s">
        <v>7</v>
      </c>
      <c r="U5" s="20"/>
      <c r="V5" s="17"/>
      <c r="W5" s="17"/>
      <c r="X5" s="10" t="s">
        <v>12</v>
      </c>
      <c r="Y5" s="27" t="s">
        <v>9</v>
      </c>
      <c r="Z5" s="26" t="s">
        <v>55</v>
      </c>
      <c r="AA5" s="10" t="s">
        <v>11</v>
      </c>
      <c r="AB5" s="8" t="s">
        <v>13</v>
      </c>
      <c r="AC5" s="11" t="s">
        <v>56</v>
      </c>
      <c r="AD5" s="40"/>
      <c r="AE5" s="41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>
      <c r="A6" s="14">
        <v>1</v>
      </c>
      <c r="B6" s="22" t="s">
        <v>26</v>
      </c>
      <c r="C6" s="13">
        <v>234.7</v>
      </c>
      <c r="D6" s="14">
        <v>8140</v>
      </c>
      <c r="E6" s="14">
        <v>8318</v>
      </c>
      <c r="F6" s="14">
        <f>E6-D6</f>
        <v>178</v>
      </c>
      <c r="G6" s="14">
        <v>20</v>
      </c>
      <c r="H6" s="14">
        <f>G6*F6</f>
        <v>3560</v>
      </c>
      <c r="I6" s="15">
        <v>0</v>
      </c>
      <c r="J6" s="14">
        <v>3109</v>
      </c>
      <c r="K6" s="14">
        <f>H6-I6-J6</f>
        <v>451</v>
      </c>
      <c r="L6" s="13">
        <v>2.98</v>
      </c>
      <c r="M6" s="13">
        <f>K6*L6</f>
        <v>1343.98</v>
      </c>
      <c r="N6" s="14">
        <v>8375</v>
      </c>
      <c r="O6" s="14">
        <f>N6-E6</f>
        <v>57</v>
      </c>
      <c r="P6" s="14">
        <v>20</v>
      </c>
      <c r="Q6" s="14">
        <f>P6*O6</f>
        <v>1140</v>
      </c>
      <c r="R6" s="15">
        <v>0</v>
      </c>
      <c r="S6" s="14">
        <v>1204</v>
      </c>
      <c r="T6" s="14">
        <f>Q6-R6-S6</f>
        <v>-64</v>
      </c>
      <c r="U6" s="13">
        <v>3.24</v>
      </c>
      <c r="V6" s="13">
        <f>T6*U6</f>
        <v>-207.36</v>
      </c>
      <c r="W6" s="13">
        <f>M6+V6</f>
        <v>1136.6199999999999</v>
      </c>
      <c r="X6" s="13">
        <v>33.799999999999997</v>
      </c>
      <c r="Y6" s="13">
        <v>0.65</v>
      </c>
      <c r="Z6" s="12">
        <f>X6*Y6</f>
        <v>21.97</v>
      </c>
      <c r="AA6" s="13">
        <v>2.98</v>
      </c>
      <c r="AB6" s="14">
        <v>4</v>
      </c>
      <c r="AC6" s="13">
        <f>Z6*AA6*AB6</f>
        <v>261.88239999999996</v>
      </c>
      <c r="AD6" s="35">
        <f>W6-AC6</f>
        <v>874.73759999999993</v>
      </c>
      <c r="AE6" s="42">
        <f>AD6/C6</f>
        <v>3.7270455901150403</v>
      </c>
    </row>
    <row r="7" spans="1:59">
      <c r="A7" s="14">
        <v>2</v>
      </c>
      <c r="B7" s="22" t="s">
        <v>18</v>
      </c>
      <c r="C7" s="13">
        <v>535.5</v>
      </c>
      <c r="D7" s="14">
        <v>23238</v>
      </c>
      <c r="E7" s="14">
        <v>23471</v>
      </c>
      <c r="F7" s="14">
        <f>E7-D7</f>
        <v>233</v>
      </c>
      <c r="G7" s="14">
        <v>20</v>
      </c>
      <c r="H7" s="14">
        <f>G7*F7</f>
        <v>4660</v>
      </c>
      <c r="I7" s="15">
        <v>51</v>
      </c>
      <c r="J7" s="14">
        <v>5073</v>
      </c>
      <c r="K7" s="14">
        <f>H7-I7-J7</f>
        <v>-464</v>
      </c>
      <c r="L7" s="13">
        <v>2.98</v>
      </c>
      <c r="M7" s="13">
        <f>K7*L7</f>
        <v>-1382.72</v>
      </c>
      <c r="N7" s="14">
        <v>23558</v>
      </c>
      <c r="O7" s="14">
        <f>N7-E7</f>
        <v>87</v>
      </c>
      <c r="P7" s="14">
        <v>20</v>
      </c>
      <c r="Q7" s="14">
        <f>P7*O7</f>
        <v>1740</v>
      </c>
      <c r="R7" s="15">
        <v>17</v>
      </c>
      <c r="S7" s="14">
        <v>1753</v>
      </c>
      <c r="T7" s="14">
        <f>Q7-R7-S7</f>
        <v>-30</v>
      </c>
      <c r="U7" s="13">
        <v>3.24</v>
      </c>
      <c r="V7" s="13">
        <f>T7*U7</f>
        <v>-97.2</v>
      </c>
      <c r="W7" s="13">
        <f>M7+V7</f>
        <v>-1479.92</v>
      </c>
      <c r="X7" s="13">
        <v>132.6</v>
      </c>
      <c r="Y7" s="13">
        <v>0.65</v>
      </c>
      <c r="Z7" s="12">
        <f>X7*Y7</f>
        <v>86.19</v>
      </c>
      <c r="AA7" s="13">
        <v>2.98</v>
      </c>
      <c r="AB7" s="14">
        <v>4</v>
      </c>
      <c r="AC7" s="13">
        <f>Z7*AA7*AB7</f>
        <v>1027.3848</v>
      </c>
      <c r="AD7" s="35">
        <f>W7-AC7</f>
        <v>-2507.3047999999999</v>
      </c>
      <c r="AE7" s="42">
        <f>AD7/C7</f>
        <v>-4.6821751633986928</v>
      </c>
      <c r="AF7" s="1">
        <v>2507.3000000000002</v>
      </c>
    </row>
    <row r="8" spans="1:59">
      <c r="A8" s="14">
        <v>3</v>
      </c>
      <c r="B8" s="22" t="s">
        <v>27</v>
      </c>
      <c r="C8" s="13">
        <v>880.24</v>
      </c>
      <c r="D8" s="24">
        <v>8449.5300000000007</v>
      </c>
      <c r="E8" s="24">
        <v>8937.89</v>
      </c>
      <c r="F8" s="24">
        <f t="shared" ref="F8:F35" si="0">E8-D8</f>
        <v>488.35999999999876</v>
      </c>
      <c r="G8" s="14">
        <v>20</v>
      </c>
      <c r="H8" s="24">
        <f t="shared" ref="H8:H35" si="1">G8*F8</f>
        <v>9767.1999999999753</v>
      </c>
      <c r="I8" s="15">
        <v>0</v>
      </c>
      <c r="J8" s="14">
        <v>5774</v>
      </c>
      <c r="K8" s="14">
        <f t="shared" ref="K8:K36" si="2">H8-I8-J8</f>
        <v>3993.1999999999753</v>
      </c>
      <c r="L8" s="13">
        <v>2.98</v>
      </c>
      <c r="M8" s="13">
        <f t="shared" ref="M8:M35" si="3">K8*L8</f>
        <v>11899.735999999926</v>
      </c>
      <c r="N8" s="25">
        <v>9120.7420000000002</v>
      </c>
      <c r="O8" s="25">
        <f t="shared" ref="O8:O35" si="4">N8-E8</f>
        <v>182.85200000000077</v>
      </c>
      <c r="P8" s="14">
        <v>20</v>
      </c>
      <c r="Q8" s="15">
        <f t="shared" ref="Q8:Q35" si="5">P8*O8</f>
        <v>3657.0400000000154</v>
      </c>
      <c r="R8" s="15">
        <v>0</v>
      </c>
      <c r="S8" s="14">
        <v>2528</v>
      </c>
      <c r="T8" s="14">
        <f t="shared" ref="T8:T36" si="6">Q8-R8-S8</f>
        <v>1129.0400000000154</v>
      </c>
      <c r="U8" s="13">
        <v>3.24</v>
      </c>
      <c r="V8" s="13">
        <f t="shared" ref="V8:V35" si="7">T8*U8</f>
        <v>3658.0896000000503</v>
      </c>
      <c r="W8" s="13">
        <f t="shared" ref="W8:W36" si="8">M8+V8</f>
        <v>15557.825599999976</v>
      </c>
      <c r="X8" s="13">
        <v>82.53</v>
      </c>
      <c r="Y8" s="13">
        <v>0.65</v>
      </c>
      <c r="Z8" s="12">
        <f t="shared" ref="Z8:Z21" si="9">X8*Y8</f>
        <v>53.644500000000001</v>
      </c>
      <c r="AA8" s="13">
        <v>2.98</v>
      </c>
      <c r="AB8" s="14">
        <v>4</v>
      </c>
      <c r="AC8" s="13">
        <f t="shared" ref="AC8:AC35" si="10">Z8*AA8*AB8</f>
        <v>639.44244000000003</v>
      </c>
      <c r="AD8" s="35">
        <f t="shared" ref="AD8:AD36" si="11">W8-AC8</f>
        <v>14918.383159999976</v>
      </c>
      <c r="AE8" s="42">
        <f t="shared" ref="AE8:AE21" si="12">AD8/C8</f>
        <v>16.94808593110967</v>
      </c>
    </row>
    <row r="9" spans="1:59">
      <c r="A9" s="14">
        <v>4</v>
      </c>
      <c r="B9" s="22" t="s">
        <v>28</v>
      </c>
      <c r="C9" s="13">
        <v>478.53</v>
      </c>
      <c r="D9" s="14">
        <v>7324</v>
      </c>
      <c r="E9" s="14">
        <v>7536</v>
      </c>
      <c r="F9" s="14">
        <f t="shared" si="0"/>
        <v>212</v>
      </c>
      <c r="G9" s="14">
        <v>20</v>
      </c>
      <c r="H9" s="14">
        <f t="shared" si="1"/>
        <v>4240</v>
      </c>
      <c r="I9" s="15">
        <v>0</v>
      </c>
      <c r="J9" s="14">
        <v>4608</v>
      </c>
      <c r="K9" s="14">
        <f t="shared" si="2"/>
        <v>-368</v>
      </c>
      <c r="L9" s="13">
        <v>2.98</v>
      </c>
      <c r="M9" s="13">
        <f t="shared" si="3"/>
        <v>-1096.6400000000001</v>
      </c>
      <c r="N9" s="14">
        <v>7611</v>
      </c>
      <c r="O9" s="14">
        <f t="shared" si="4"/>
        <v>75</v>
      </c>
      <c r="P9" s="14">
        <v>20</v>
      </c>
      <c r="Q9" s="14">
        <f t="shared" si="5"/>
        <v>1500</v>
      </c>
      <c r="R9" s="15">
        <v>0</v>
      </c>
      <c r="S9" s="14">
        <v>1619</v>
      </c>
      <c r="T9" s="14">
        <f t="shared" si="6"/>
        <v>-119</v>
      </c>
      <c r="U9" s="13">
        <v>3.24</v>
      </c>
      <c r="V9" s="13">
        <f t="shared" si="7"/>
        <v>-385.56</v>
      </c>
      <c r="W9" s="13">
        <f t="shared" si="8"/>
        <v>-1482.2</v>
      </c>
      <c r="X9" s="13">
        <v>72.89</v>
      </c>
      <c r="Y9" s="13">
        <v>0.65</v>
      </c>
      <c r="Z9" s="12">
        <f t="shared" si="9"/>
        <v>47.378500000000003</v>
      </c>
      <c r="AA9" s="13">
        <v>2.98</v>
      </c>
      <c r="AB9" s="14">
        <v>4</v>
      </c>
      <c r="AC9" s="13">
        <f t="shared" si="10"/>
        <v>564.75171999999998</v>
      </c>
      <c r="AD9" s="35">
        <f t="shared" si="11"/>
        <v>-2046.95172</v>
      </c>
      <c r="AE9" s="42">
        <f t="shared" si="12"/>
        <v>-4.2775828474703781</v>
      </c>
      <c r="AF9" s="1">
        <v>2046.95</v>
      </c>
    </row>
    <row r="10" spans="1:59">
      <c r="A10" s="14">
        <v>5</v>
      </c>
      <c r="B10" s="22" t="s">
        <v>29</v>
      </c>
      <c r="C10" s="13">
        <v>379.3</v>
      </c>
      <c r="D10" s="14">
        <v>29949</v>
      </c>
      <c r="E10" s="14">
        <v>30086</v>
      </c>
      <c r="F10" s="14">
        <f t="shared" si="0"/>
        <v>137</v>
      </c>
      <c r="G10" s="14">
        <v>20</v>
      </c>
      <c r="H10" s="14">
        <f t="shared" si="1"/>
        <v>2740</v>
      </c>
      <c r="I10" s="15">
        <v>51</v>
      </c>
      <c r="J10" s="14">
        <v>2501</v>
      </c>
      <c r="K10" s="14">
        <f t="shared" si="2"/>
        <v>188</v>
      </c>
      <c r="L10" s="13">
        <v>2.98</v>
      </c>
      <c r="M10" s="13">
        <f t="shared" si="3"/>
        <v>560.24</v>
      </c>
      <c r="N10" s="14">
        <v>30123</v>
      </c>
      <c r="O10" s="14">
        <f t="shared" si="4"/>
        <v>37</v>
      </c>
      <c r="P10" s="14">
        <v>20</v>
      </c>
      <c r="Q10" s="14">
        <f t="shared" si="5"/>
        <v>740</v>
      </c>
      <c r="R10" s="15">
        <v>17</v>
      </c>
      <c r="S10" s="14">
        <v>851</v>
      </c>
      <c r="T10" s="14">
        <f t="shared" si="6"/>
        <v>-128</v>
      </c>
      <c r="U10" s="13">
        <v>3.24</v>
      </c>
      <c r="V10" s="13">
        <f t="shared" si="7"/>
        <v>-414.72</v>
      </c>
      <c r="W10" s="13">
        <f t="shared" si="8"/>
        <v>145.51999999999998</v>
      </c>
      <c r="X10" s="13">
        <v>45.06</v>
      </c>
      <c r="Y10" s="13">
        <v>0.65</v>
      </c>
      <c r="Z10" s="12">
        <f t="shared" si="9"/>
        <v>29.289000000000001</v>
      </c>
      <c r="AA10" s="13">
        <v>2.98</v>
      </c>
      <c r="AB10" s="14">
        <v>4</v>
      </c>
      <c r="AC10" s="13">
        <f t="shared" si="10"/>
        <v>349.12488000000002</v>
      </c>
      <c r="AD10" s="35">
        <f t="shared" si="11"/>
        <v>-203.60488000000004</v>
      </c>
      <c r="AE10" s="42">
        <f t="shared" si="12"/>
        <v>-0.53679114157658858</v>
      </c>
      <c r="AF10" s="1">
        <v>203.6</v>
      </c>
    </row>
    <row r="11" spans="1:59">
      <c r="A11" s="14">
        <v>6</v>
      </c>
      <c r="B11" s="22" t="s">
        <v>30</v>
      </c>
      <c r="C11" s="28">
        <v>1101.9000000000001</v>
      </c>
      <c r="D11" s="12">
        <v>7056.9520000000002</v>
      </c>
      <c r="E11" s="12">
        <v>7468.9030000000002</v>
      </c>
      <c r="F11" s="14">
        <f t="shared" si="0"/>
        <v>411.95100000000002</v>
      </c>
      <c r="G11" s="14">
        <v>20</v>
      </c>
      <c r="H11" s="14">
        <f t="shared" si="1"/>
        <v>8239.02</v>
      </c>
      <c r="I11" s="15">
        <v>51</v>
      </c>
      <c r="J11" s="14">
        <v>7111</v>
      </c>
      <c r="K11" s="14">
        <f t="shared" si="2"/>
        <v>1077.0200000000004</v>
      </c>
      <c r="L11" s="13">
        <v>2.98</v>
      </c>
      <c r="M11" s="13">
        <f t="shared" si="3"/>
        <v>3209.5196000000014</v>
      </c>
      <c r="N11" s="12">
        <v>7609.7290000000003</v>
      </c>
      <c r="O11" s="12">
        <f t="shared" si="4"/>
        <v>140.82600000000002</v>
      </c>
      <c r="P11" s="14">
        <v>20</v>
      </c>
      <c r="Q11" s="14">
        <f t="shared" si="5"/>
        <v>2816.5200000000004</v>
      </c>
      <c r="R11" s="15">
        <v>17</v>
      </c>
      <c r="S11" s="14">
        <v>2693</v>
      </c>
      <c r="T11" s="14">
        <f t="shared" si="6"/>
        <v>106.52000000000044</v>
      </c>
      <c r="U11" s="13">
        <v>3.24</v>
      </c>
      <c r="V11" s="13">
        <f t="shared" si="7"/>
        <v>345.12480000000141</v>
      </c>
      <c r="W11" s="13">
        <f t="shared" si="8"/>
        <v>3554.6444000000029</v>
      </c>
      <c r="X11" s="13">
        <v>80.8</v>
      </c>
      <c r="Y11" s="13">
        <v>0.65</v>
      </c>
      <c r="Z11" s="12">
        <f t="shared" si="9"/>
        <v>52.52</v>
      </c>
      <c r="AA11" s="13">
        <v>2.98</v>
      </c>
      <c r="AB11" s="14">
        <v>4</v>
      </c>
      <c r="AC11" s="13">
        <f t="shared" si="10"/>
        <v>626.03840000000002</v>
      </c>
      <c r="AD11" s="35">
        <f t="shared" si="11"/>
        <v>2928.606000000003</v>
      </c>
      <c r="AE11" s="42">
        <f t="shared" si="12"/>
        <v>2.6577783827933592</v>
      </c>
    </row>
    <row r="12" spans="1:59">
      <c r="A12" s="14">
        <v>7</v>
      </c>
      <c r="B12" s="22" t="s">
        <v>31</v>
      </c>
      <c r="C12" s="13">
        <v>749.2</v>
      </c>
      <c r="D12" s="24">
        <v>70930</v>
      </c>
      <c r="E12" s="24">
        <v>71265</v>
      </c>
      <c r="F12" s="14">
        <f t="shared" si="0"/>
        <v>335</v>
      </c>
      <c r="G12" s="14">
        <v>20</v>
      </c>
      <c r="H12" s="14">
        <f t="shared" si="1"/>
        <v>6700</v>
      </c>
      <c r="I12" s="15">
        <v>51</v>
      </c>
      <c r="J12" s="14">
        <v>7111</v>
      </c>
      <c r="K12" s="14">
        <f t="shared" si="2"/>
        <v>-462</v>
      </c>
      <c r="L12" s="13">
        <v>2.98</v>
      </c>
      <c r="M12" s="13">
        <f t="shared" si="3"/>
        <v>-1376.76</v>
      </c>
      <c r="N12" s="14">
        <v>71368</v>
      </c>
      <c r="O12" s="14">
        <f t="shared" si="4"/>
        <v>103</v>
      </c>
      <c r="P12" s="14">
        <v>20</v>
      </c>
      <c r="Q12" s="14">
        <f t="shared" si="5"/>
        <v>2060</v>
      </c>
      <c r="R12" s="15">
        <v>17</v>
      </c>
      <c r="S12" s="14">
        <v>2246</v>
      </c>
      <c r="T12" s="14">
        <f t="shared" si="6"/>
        <v>-203</v>
      </c>
      <c r="U12" s="13">
        <v>3.24</v>
      </c>
      <c r="V12" s="13">
        <f t="shared" si="7"/>
        <v>-657.72</v>
      </c>
      <c r="W12" s="13">
        <f t="shared" si="8"/>
        <v>-2034.48</v>
      </c>
      <c r="X12" s="13">
        <v>50</v>
      </c>
      <c r="Y12" s="13">
        <v>0.65</v>
      </c>
      <c r="Z12" s="12">
        <f t="shared" si="9"/>
        <v>32.5</v>
      </c>
      <c r="AA12" s="13">
        <v>2.98</v>
      </c>
      <c r="AB12" s="14">
        <v>4</v>
      </c>
      <c r="AC12" s="13">
        <f t="shared" si="10"/>
        <v>387.4</v>
      </c>
      <c r="AD12" s="35">
        <f t="shared" si="11"/>
        <v>-2421.88</v>
      </c>
      <c r="AE12" s="42">
        <f t="shared" si="12"/>
        <v>-3.2326214628937531</v>
      </c>
      <c r="AF12" s="1">
        <v>2421.88</v>
      </c>
    </row>
    <row r="13" spans="1:59">
      <c r="A13" s="14">
        <v>8</v>
      </c>
      <c r="B13" s="22" t="s">
        <v>32</v>
      </c>
      <c r="C13" s="13">
        <v>879</v>
      </c>
      <c r="D13" s="12">
        <v>2007.423</v>
      </c>
      <c r="E13" s="12">
        <v>2264.069</v>
      </c>
      <c r="F13" s="14">
        <f t="shared" si="0"/>
        <v>256.64599999999996</v>
      </c>
      <c r="G13" s="14">
        <v>20</v>
      </c>
      <c r="H13" s="14">
        <f t="shared" si="1"/>
        <v>5132.9199999999992</v>
      </c>
      <c r="I13" s="15">
        <v>0</v>
      </c>
      <c r="J13" s="14">
        <v>5638</v>
      </c>
      <c r="K13" s="14">
        <f t="shared" si="2"/>
        <v>-505.08000000000084</v>
      </c>
      <c r="L13" s="13">
        <v>2.98</v>
      </c>
      <c r="M13" s="13">
        <f t="shared" si="3"/>
        <v>-1505.1384000000025</v>
      </c>
      <c r="N13" s="29">
        <v>2359.3620000000001</v>
      </c>
      <c r="O13" s="29">
        <f t="shared" si="4"/>
        <v>95.29300000000012</v>
      </c>
      <c r="P13" s="15">
        <v>20</v>
      </c>
      <c r="Q13" s="15">
        <f t="shared" si="5"/>
        <v>1905.8600000000024</v>
      </c>
      <c r="R13" s="15">
        <v>0</v>
      </c>
      <c r="S13" s="14">
        <v>999</v>
      </c>
      <c r="T13" s="14">
        <f t="shared" si="6"/>
        <v>906.8600000000024</v>
      </c>
      <c r="U13" s="13">
        <v>3.24</v>
      </c>
      <c r="V13" s="13">
        <f t="shared" si="7"/>
        <v>2938.2264000000082</v>
      </c>
      <c r="W13" s="13">
        <f t="shared" si="8"/>
        <v>1433.0880000000056</v>
      </c>
      <c r="X13" s="13">
        <v>84.6</v>
      </c>
      <c r="Y13" s="13">
        <v>0.65</v>
      </c>
      <c r="Z13" s="12">
        <f t="shared" si="9"/>
        <v>54.989999999999995</v>
      </c>
      <c r="AA13" s="13">
        <v>2.98</v>
      </c>
      <c r="AB13" s="14">
        <v>4</v>
      </c>
      <c r="AC13" s="13">
        <f t="shared" si="10"/>
        <v>655.48079999999993</v>
      </c>
      <c r="AD13" s="35">
        <f t="shared" si="11"/>
        <v>777.60720000000572</v>
      </c>
      <c r="AE13" s="42">
        <f t="shared" si="12"/>
        <v>0.88464982935154235</v>
      </c>
    </row>
    <row r="14" spans="1:59">
      <c r="A14" s="14">
        <v>9</v>
      </c>
      <c r="B14" s="22" t="s">
        <v>33</v>
      </c>
      <c r="C14" s="13">
        <v>885.5</v>
      </c>
      <c r="D14" s="12">
        <v>4022</v>
      </c>
      <c r="E14" s="12">
        <v>4215</v>
      </c>
      <c r="F14" s="14">
        <f t="shared" si="0"/>
        <v>193</v>
      </c>
      <c r="G14" s="14">
        <v>20</v>
      </c>
      <c r="H14" s="14">
        <f t="shared" si="1"/>
        <v>3860</v>
      </c>
      <c r="I14" s="15">
        <v>0</v>
      </c>
      <c r="J14" s="14">
        <v>4225</v>
      </c>
      <c r="K14" s="14">
        <f t="shared" si="2"/>
        <v>-365</v>
      </c>
      <c r="L14" s="13">
        <v>2.98</v>
      </c>
      <c r="M14" s="13">
        <f t="shared" si="3"/>
        <v>-1087.7</v>
      </c>
      <c r="N14" s="14">
        <v>4282</v>
      </c>
      <c r="O14" s="14">
        <f t="shared" si="4"/>
        <v>67</v>
      </c>
      <c r="P14" s="14">
        <v>20</v>
      </c>
      <c r="Q14" s="14">
        <f t="shared" si="5"/>
        <v>1340</v>
      </c>
      <c r="R14" s="15">
        <v>0</v>
      </c>
      <c r="S14" s="14">
        <v>1724</v>
      </c>
      <c r="T14" s="14">
        <f t="shared" si="6"/>
        <v>-384</v>
      </c>
      <c r="U14" s="13">
        <v>3.24</v>
      </c>
      <c r="V14" s="13">
        <f t="shared" si="7"/>
        <v>-1244.1600000000001</v>
      </c>
      <c r="W14" s="13">
        <f t="shared" si="8"/>
        <v>-2331.86</v>
      </c>
      <c r="X14" s="13">
        <v>109.8</v>
      </c>
      <c r="Y14" s="13">
        <v>0.65</v>
      </c>
      <c r="Z14" s="12">
        <f t="shared" si="9"/>
        <v>71.37</v>
      </c>
      <c r="AA14" s="13">
        <v>2.98</v>
      </c>
      <c r="AB14" s="14">
        <v>4</v>
      </c>
      <c r="AC14" s="13">
        <f t="shared" si="10"/>
        <v>850.73040000000003</v>
      </c>
      <c r="AD14" s="35">
        <f t="shared" si="11"/>
        <v>-3182.5904</v>
      </c>
      <c r="AE14" s="42">
        <f t="shared" si="12"/>
        <v>-3.5941167701863352</v>
      </c>
      <c r="AF14" s="1">
        <v>3182.59</v>
      </c>
    </row>
    <row r="15" spans="1:59">
      <c r="A15" s="14">
        <v>10</v>
      </c>
      <c r="B15" s="22" t="s">
        <v>34</v>
      </c>
      <c r="C15" s="13">
        <v>819.4</v>
      </c>
      <c r="D15" s="14">
        <v>27685</v>
      </c>
      <c r="E15" s="14">
        <v>27990</v>
      </c>
      <c r="F15" s="14">
        <f t="shared" si="0"/>
        <v>305</v>
      </c>
      <c r="G15" s="14">
        <v>20</v>
      </c>
      <c r="H15" s="14">
        <f t="shared" si="1"/>
        <v>6100</v>
      </c>
      <c r="I15" s="15">
        <v>0</v>
      </c>
      <c r="J15" s="14">
        <v>5628</v>
      </c>
      <c r="K15" s="14">
        <f t="shared" si="2"/>
        <v>472</v>
      </c>
      <c r="L15" s="13">
        <v>2.98</v>
      </c>
      <c r="M15" s="13">
        <f t="shared" si="3"/>
        <v>1406.56</v>
      </c>
      <c r="N15" s="14">
        <v>28086</v>
      </c>
      <c r="O15" s="14">
        <f t="shared" si="4"/>
        <v>96</v>
      </c>
      <c r="P15" s="14">
        <v>20</v>
      </c>
      <c r="Q15" s="14">
        <f t="shared" si="5"/>
        <v>1920</v>
      </c>
      <c r="R15" s="15">
        <v>0</v>
      </c>
      <c r="S15" s="14">
        <v>995</v>
      </c>
      <c r="T15" s="14">
        <f t="shared" si="6"/>
        <v>925</v>
      </c>
      <c r="U15" s="13">
        <v>3.24</v>
      </c>
      <c r="V15" s="13">
        <f t="shared" si="7"/>
        <v>2997</v>
      </c>
      <c r="W15" s="13">
        <f t="shared" si="8"/>
        <v>4403.5599999999995</v>
      </c>
      <c r="X15" s="13">
        <v>132.6</v>
      </c>
      <c r="Y15" s="13">
        <v>0.65</v>
      </c>
      <c r="Z15" s="12">
        <f t="shared" si="9"/>
        <v>86.19</v>
      </c>
      <c r="AA15" s="13">
        <v>2.98</v>
      </c>
      <c r="AB15" s="14">
        <v>4</v>
      </c>
      <c r="AC15" s="13">
        <f t="shared" si="10"/>
        <v>1027.3848</v>
      </c>
      <c r="AD15" s="35">
        <f t="shared" si="11"/>
        <v>3376.1751999999997</v>
      </c>
      <c r="AE15" s="42">
        <f t="shared" si="12"/>
        <v>4.1203016841591404</v>
      </c>
    </row>
    <row r="16" spans="1:59">
      <c r="A16" s="14">
        <v>11</v>
      </c>
      <c r="B16" s="22" t="s">
        <v>35</v>
      </c>
      <c r="C16" s="13">
        <v>342.5</v>
      </c>
      <c r="D16" s="14">
        <v>35509</v>
      </c>
      <c r="E16" s="14">
        <v>35664</v>
      </c>
      <c r="F16" s="14">
        <f t="shared" si="0"/>
        <v>155</v>
      </c>
      <c r="G16" s="14">
        <v>20</v>
      </c>
      <c r="H16" s="15">
        <f t="shared" si="1"/>
        <v>3100</v>
      </c>
      <c r="I16" s="15">
        <v>0</v>
      </c>
      <c r="J16" s="14">
        <v>2466</v>
      </c>
      <c r="K16" s="14">
        <f t="shared" si="2"/>
        <v>634</v>
      </c>
      <c r="L16" s="13">
        <v>2.98</v>
      </c>
      <c r="M16" s="13">
        <f t="shared" si="3"/>
        <v>1889.32</v>
      </c>
      <c r="N16" s="14">
        <v>35729</v>
      </c>
      <c r="O16" s="14">
        <f t="shared" si="4"/>
        <v>65</v>
      </c>
      <c r="P16" s="14">
        <v>20</v>
      </c>
      <c r="Q16" s="14">
        <f t="shared" si="5"/>
        <v>1300</v>
      </c>
      <c r="R16" s="15">
        <v>0</v>
      </c>
      <c r="S16" s="14"/>
      <c r="T16" s="14">
        <f t="shared" si="6"/>
        <v>1300</v>
      </c>
      <c r="U16" s="13">
        <v>3.24</v>
      </c>
      <c r="V16" s="13">
        <f t="shared" si="7"/>
        <v>4212</v>
      </c>
      <c r="W16" s="13">
        <f t="shared" si="8"/>
        <v>6101.32</v>
      </c>
      <c r="X16" s="13">
        <v>32</v>
      </c>
      <c r="Y16" s="13">
        <v>0.65</v>
      </c>
      <c r="Z16" s="12">
        <f t="shared" si="9"/>
        <v>20.8</v>
      </c>
      <c r="AA16" s="13">
        <v>2.98</v>
      </c>
      <c r="AB16" s="14">
        <v>4</v>
      </c>
      <c r="AC16" s="13">
        <f t="shared" si="10"/>
        <v>247.93600000000001</v>
      </c>
      <c r="AD16" s="35">
        <f t="shared" si="11"/>
        <v>5853.384</v>
      </c>
      <c r="AE16" s="42">
        <f t="shared" si="12"/>
        <v>17.090172262773724</v>
      </c>
    </row>
    <row r="17" spans="1:32">
      <c r="A17" s="14">
        <v>12</v>
      </c>
      <c r="B17" s="22" t="s">
        <v>36</v>
      </c>
      <c r="C17" s="13">
        <v>632.5</v>
      </c>
      <c r="D17" s="14">
        <v>19721</v>
      </c>
      <c r="E17" s="14">
        <v>19895</v>
      </c>
      <c r="F17" s="14">
        <f t="shared" si="0"/>
        <v>174</v>
      </c>
      <c r="G17" s="14">
        <v>20</v>
      </c>
      <c r="H17" s="15">
        <f t="shared" si="1"/>
        <v>3480</v>
      </c>
      <c r="I17" s="15">
        <v>0</v>
      </c>
      <c r="J17" s="14">
        <v>3499</v>
      </c>
      <c r="K17" s="14">
        <f t="shared" si="2"/>
        <v>-19</v>
      </c>
      <c r="L17" s="13">
        <v>2.98</v>
      </c>
      <c r="M17" s="13">
        <f t="shared" si="3"/>
        <v>-56.62</v>
      </c>
      <c r="N17" s="14">
        <v>20048</v>
      </c>
      <c r="O17" s="14">
        <f t="shared" si="4"/>
        <v>153</v>
      </c>
      <c r="P17" s="14">
        <v>20</v>
      </c>
      <c r="Q17" s="14">
        <f t="shared" si="5"/>
        <v>3060</v>
      </c>
      <c r="R17" s="15">
        <v>0</v>
      </c>
      <c r="S17" s="14">
        <v>1898</v>
      </c>
      <c r="T17" s="14">
        <f t="shared" si="6"/>
        <v>1162</v>
      </c>
      <c r="U17" s="13">
        <v>3.24</v>
      </c>
      <c r="V17" s="13">
        <f t="shared" si="7"/>
        <v>3764.88</v>
      </c>
      <c r="W17" s="13">
        <f t="shared" si="8"/>
        <v>3708.26</v>
      </c>
      <c r="X17" s="13">
        <v>53.93</v>
      </c>
      <c r="Y17" s="13">
        <v>0.65</v>
      </c>
      <c r="Z17" s="12">
        <f t="shared" si="9"/>
        <v>35.054500000000004</v>
      </c>
      <c r="AA17" s="13">
        <v>2.98</v>
      </c>
      <c r="AB17" s="14">
        <v>4</v>
      </c>
      <c r="AC17" s="13">
        <f t="shared" si="10"/>
        <v>417.84964000000002</v>
      </c>
      <c r="AD17" s="35">
        <f t="shared" si="11"/>
        <v>3290.4103600000003</v>
      </c>
      <c r="AE17" s="42">
        <f t="shared" si="12"/>
        <v>5.2022298181818183</v>
      </c>
    </row>
    <row r="18" spans="1:32">
      <c r="A18" s="14">
        <v>13</v>
      </c>
      <c r="B18" s="22" t="s">
        <v>37</v>
      </c>
      <c r="C18" s="13">
        <v>280.10000000000002</v>
      </c>
      <c r="D18" s="14">
        <v>13642</v>
      </c>
      <c r="E18" s="14">
        <v>15010</v>
      </c>
      <c r="F18" s="14">
        <f t="shared" si="0"/>
        <v>1368</v>
      </c>
      <c r="G18" s="14">
        <v>1</v>
      </c>
      <c r="H18" s="15">
        <f t="shared" si="1"/>
        <v>1368</v>
      </c>
      <c r="I18" s="15">
        <v>0</v>
      </c>
      <c r="J18" s="14">
        <v>1369</v>
      </c>
      <c r="K18" s="14">
        <f t="shared" si="2"/>
        <v>-1</v>
      </c>
      <c r="L18" s="13">
        <v>2.98</v>
      </c>
      <c r="M18" s="13">
        <f t="shared" si="3"/>
        <v>-2.98</v>
      </c>
      <c r="N18" s="14">
        <v>15476</v>
      </c>
      <c r="O18" s="14">
        <f t="shared" si="4"/>
        <v>466</v>
      </c>
      <c r="P18" s="14">
        <v>1</v>
      </c>
      <c r="Q18" s="14">
        <f t="shared" si="5"/>
        <v>466</v>
      </c>
      <c r="R18" s="15">
        <v>0</v>
      </c>
      <c r="S18" s="14">
        <v>494</v>
      </c>
      <c r="T18" s="14">
        <f t="shared" si="6"/>
        <v>-28</v>
      </c>
      <c r="U18" s="13">
        <v>3.24</v>
      </c>
      <c r="V18" s="13">
        <f t="shared" si="7"/>
        <v>-90.72</v>
      </c>
      <c r="W18" s="13">
        <f t="shared" si="8"/>
        <v>-93.7</v>
      </c>
      <c r="X18" s="13">
        <v>24.7</v>
      </c>
      <c r="Y18" s="13">
        <v>0.65</v>
      </c>
      <c r="Z18" s="12">
        <f t="shared" si="9"/>
        <v>16.055</v>
      </c>
      <c r="AA18" s="13">
        <v>2.98</v>
      </c>
      <c r="AB18" s="14">
        <v>4</v>
      </c>
      <c r="AC18" s="13">
        <f t="shared" si="10"/>
        <v>191.37559999999999</v>
      </c>
      <c r="AD18" s="35">
        <f t="shared" si="11"/>
        <v>-285.07560000000001</v>
      </c>
      <c r="AE18" s="42">
        <f t="shared" si="12"/>
        <v>-1.017763655837201</v>
      </c>
      <c r="AF18" s="1">
        <v>285.08</v>
      </c>
    </row>
    <row r="19" spans="1:32">
      <c r="A19" s="14">
        <v>14</v>
      </c>
      <c r="B19" s="22" t="s">
        <v>38</v>
      </c>
      <c r="C19" s="13">
        <v>902.7</v>
      </c>
      <c r="D19" s="14">
        <v>39373</v>
      </c>
      <c r="E19" s="14">
        <v>39818</v>
      </c>
      <c r="F19" s="14">
        <f t="shared" si="0"/>
        <v>445</v>
      </c>
      <c r="G19" s="14">
        <v>20</v>
      </c>
      <c r="H19" s="15">
        <f t="shared" si="1"/>
        <v>8900</v>
      </c>
      <c r="I19" s="15">
        <v>0</v>
      </c>
      <c r="J19" s="14">
        <v>8778</v>
      </c>
      <c r="K19" s="14">
        <f t="shared" si="2"/>
        <v>122</v>
      </c>
      <c r="L19" s="13">
        <v>2.98</v>
      </c>
      <c r="M19" s="13">
        <f t="shared" si="3"/>
        <v>363.56</v>
      </c>
      <c r="N19" s="14">
        <v>39958</v>
      </c>
      <c r="O19" s="14">
        <f t="shared" si="4"/>
        <v>140</v>
      </c>
      <c r="P19" s="14">
        <v>20</v>
      </c>
      <c r="Q19" s="14">
        <f t="shared" si="5"/>
        <v>2800</v>
      </c>
      <c r="R19" s="15">
        <v>0</v>
      </c>
      <c r="S19" s="14">
        <v>3087</v>
      </c>
      <c r="T19" s="14">
        <f t="shared" si="6"/>
        <v>-287</v>
      </c>
      <c r="U19" s="13">
        <v>3.24</v>
      </c>
      <c r="V19" s="13">
        <f t="shared" si="7"/>
        <v>-929.88000000000011</v>
      </c>
      <c r="W19" s="13">
        <f t="shared" si="8"/>
        <v>-566.32000000000016</v>
      </c>
      <c r="X19" s="13">
        <v>87.4</v>
      </c>
      <c r="Y19" s="13">
        <v>0.65</v>
      </c>
      <c r="Z19" s="12">
        <f t="shared" si="9"/>
        <v>56.81</v>
      </c>
      <c r="AA19" s="13">
        <v>2.98</v>
      </c>
      <c r="AB19" s="14">
        <v>4</v>
      </c>
      <c r="AC19" s="13">
        <f t="shared" si="10"/>
        <v>677.17520000000002</v>
      </c>
      <c r="AD19" s="35">
        <f t="shared" si="11"/>
        <v>-1243.4952000000003</v>
      </c>
      <c r="AE19" s="42">
        <f t="shared" si="12"/>
        <v>-1.3775287470920574</v>
      </c>
      <c r="AF19" s="1">
        <v>1243.5</v>
      </c>
    </row>
    <row r="20" spans="1:32" ht="25.5">
      <c r="A20" s="14">
        <v>15</v>
      </c>
      <c r="B20" s="22" t="s">
        <v>39</v>
      </c>
      <c r="C20" s="13">
        <v>364</v>
      </c>
      <c r="D20" s="14">
        <v>26804</v>
      </c>
      <c r="E20" s="14">
        <v>28825</v>
      </c>
      <c r="F20" s="14">
        <f t="shared" si="0"/>
        <v>2021</v>
      </c>
      <c r="G20" s="14">
        <v>1</v>
      </c>
      <c r="H20" s="15">
        <f t="shared" si="1"/>
        <v>2021</v>
      </c>
      <c r="I20" s="15">
        <v>0</v>
      </c>
      <c r="J20" s="14">
        <v>1112</v>
      </c>
      <c r="K20" s="14">
        <f t="shared" si="2"/>
        <v>909</v>
      </c>
      <c r="L20" s="13">
        <v>2.98</v>
      </c>
      <c r="M20" s="13">
        <f t="shared" si="3"/>
        <v>2708.82</v>
      </c>
      <c r="N20" s="14">
        <v>29504</v>
      </c>
      <c r="O20" s="14">
        <f t="shared" si="4"/>
        <v>679</v>
      </c>
      <c r="P20" s="14">
        <v>1</v>
      </c>
      <c r="Q20" s="14">
        <f t="shared" si="5"/>
        <v>679</v>
      </c>
      <c r="R20" s="15">
        <v>0</v>
      </c>
      <c r="S20" s="14">
        <v>630</v>
      </c>
      <c r="T20" s="14">
        <f t="shared" si="6"/>
        <v>49</v>
      </c>
      <c r="U20" s="13">
        <v>3.24</v>
      </c>
      <c r="V20" s="13">
        <f t="shared" si="7"/>
        <v>158.76000000000002</v>
      </c>
      <c r="W20" s="13">
        <f t="shared" si="8"/>
        <v>2867.5800000000004</v>
      </c>
      <c r="X20" s="13">
        <v>32.299999999999997</v>
      </c>
      <c r="Y20" s="13">
        <v>0.65</v>
      </c>
      <c r="Z20" s="12">
        <f t="shared" si="9"/>
        <v>20.994999999999997</v>
      </c>
      <c r="AA20" s="13">
        <v>2.98</v>
      </c>
      <c r="AB20" s="14">
        <v>4</v>
      </c>
      <c r="AC20" s="13">
        <f t="shared" si="10"/>
        <v>250.26039999999998</v>
      </c>
      <c r="AD20" s="35">
        <f t="shared" si="11"/>
        <v>2617.3196000000003</v>
      </c>
      <c r="AE20" s="42">
        <f t="shared" si="12"/>
        <v>7.190438461538462</v>
      </c>
    </row>
    <row r="21" spans="1:32" ht="25.5">
      <c r="A21" s="14">
        <v>16</v>
      </c>
      <c r="B21" s="22" t="s">
        <v>40</v>
      </c>
      <c r="C21" s="13">
        <v>805</v>
      </c>
      <c r="D21" s="14">
        <v>103967</v>
      </c>
      <c r="E21" s="14">
        <v>106814</v>
      </c>
      <c r="F21" s="14">
        <f t="shared" si="0"/>
        <v>2847</v>
      </c>
      <c r="G21" s="14">
        <v>1</v>
      </c>
      <c r="H21" s="15">
        <f t="shared" si="1"/>
        <v>2847</v>
      </c>
      <c r="I21" s="15">
        <v>0</v>
      </c>
      <c r="J21" s="14">
        <v>3107</v>
      </c>
      <c r="K21" s="14">
        <f t="shared" si="2"/>
        <v>-260</v>
      </c>
      <c r="L21" s="13">
        <v>2.98</v>
      </c>
      <c r="M21" s="13">
        <f t="shared" si="3"/>
        <v>-774.8</v>
      </c>
      <c r="N21" s="14">
        <v>107884</v>
      </c>
      <c r="O21" s="14">
        <f t="shared" si="4"/>
        <v>1070</v>
      </c>
      <c r="P21" s="14">
        <v>1</v>
      </c>
      <c r="Q21" s="14">
        <f t="shared" si="5"/>
        <v>1070</v>
      </c>
      <c r="R21" s="15">
        <v>0</v>
      </c>
      <c r="S21" s="14">
        <v>1132</v>
      </c>
      <c r="T21" s="14">
        <f t="shared" si="6"/>
        <v>-62</v>
      </c>
      <c r="U21" s="13">
        <v>3.24</v>
      </c>
      <c r="V21" s="13">
        <f t="shared" si="7"/>
        <v>-200.88000000000002</v>
      </c>
      <c r="W21" s="13">
        <f t="shared" si="8"/>
        <v>-975.68</v>
      </c>
      <c r="X21" s="13">
        <v>92</v>
      </c>
      <c r="Y21" s="13">
        <v>0.65</v>
      </c>
      <c r="Z21" s="12">
        <f t="shared" si="9"/>
        <v>59.800000000000004</v>
      </c>
      <c r="AA21" s="13">
        <v>2.98</v>
      </c>
      <c r="AB21" s="14">
        <v>4</v>
      </c>
      <c r="AC21" s="13">
        <f t="shared" si="10"/>
        <v>712.81600000000003</v>
      </c>
      <c r="AD21" s="35">
        <f t="shared" si="11"/>
        <v>-1688.4960000000001</v>
      </c>
      <c r="AE21" s="42">
        <f t="shared" si="12"/>
        <v>-2.0975105590062113</v>
      </c>
      <c r="AF21" s="1">
        <v>1688.5</v>
      </c>
    </row>
    <row r="22" spans="1:32">
      <c r="A22" s="14">
        <v>17</v>
      </c>
      <c r="B22" s="22" t="s">
        <v>19</v>
      </c>
      <c r="C22" s="13">
        <v>913.03</v>
      </c>
      <c r="D22" s="14">
        <v>77400</v>
      </c>
      <c r="E22" s="14">
        <v>77700</v>
      </c>
      <c r="F22" s="14">
        <f t="shared" si="0"/>
        <v>300</v>
      </c>
      <c r="G22" s="14">
        <v>20</v>
      </c>
      <c r="H22" s="15">
        <f t="shared" si="1"/>
        <v>6000</v>
      </c>
      <c r="I22" s="15">
        <v>0</v>
      </c>
      <c r="J22" s="14">
        <v>6551</v>
      </c>
      <c r="K22" s="14">
        <f t="shared" si="2"/>
        <v>-551</v>
      </c>
      <c r="L22" s="13">
        <v>2.98</v>
      </c>
      <c r="M22" s="13">
        <f t="shared" si="3"/>
        <v>-1641.98</v>
      </c>
      <c r="N22" s="14">
        <v>77878</v>
      </c>
      <c r="O22" s="14">
        <f t="shared" si="4"/>
        <v>178</v>
      </c>
      <c r="P22" s="14">
        <v>20</v>
      </c>
      <c r="Q22" s="14">
        <f t="shared" si="5"/>
        <v>3560</v>
      </c>
      <c r="R22" s="15">
        <v>17</v>
      </c>
      <c r="S22" s="14">
        <v>1749</v>
      </c>
      <c r="T22" s="14">
        <f t="shared" si="6"/>
        <v>1794</v>
      </c>
      <c r="U22" s="13">
        <v>3.24</v>
      </c>
      <c r="V22" s="13">
        <f t="shared" si="7"/>
        <v>5812.56</v>
      </c>
      <c r="W22" s="13">
        <f t="shared" si="8"/>
        <v>4170.58</v>
      </c>
      <c r="X22" s="13">
        <v>85.04</v>
      </c>
      <c r="Y22" s="13">
        <v>0.65</v>
      </c>
      <c r="Z22" s="12">
        <f t="shared" ref="Z22:Z34" si="13">X22*Y22</f>
        <v>55.276000000000003</v>
      </c>
      <c r="AA22" s="13">
        <v>2.98</v>
      </c>
      <c r="AB22" s="14">
        <v>4</v>
      </c>
      <c r="AC22" s="13">
        <f t="shared" si="10"/>
        <v>658.88992000000007</v>
      </c>
      <c r="AD22" s="35">
        <f t="shared" si="11"/>
        <v>3511.6900799999999</v>
      </c>
      <c r="AE22" s="42">
        <f t="shared" ref="AE22:AE34" si="14">AD22/C22</f>
        <v>3.8461935314283209</v>
      </c>
    </row>
    <row r="23" spans="1:32" ht="25.5">
      <c r="A23" s="14">
        <v>18</v>
      </c>
      <c r="B23" s="22" t="s">
        <v>41</v>
      </c>
      <c r="C23" s="13">
        <v>476.9</v>
      </c>
      <c r="D23" s="14">
        <v>6305</v>
      </c>
      <c r="E23" s="14">
        <v>6445</v>
      </c>
      <c r="F23" s="14">
        <f t="shared" si="0"/>
        <v>140</v>
      </c>
      <c r="G23" s="14">
        <v>1</v>
      </c>
      <c r="H23" s="15">
        <f t="shared" si="1"/>
        <v>140</v>
      </c>
      <c r="I23" s="15">
        <v>0</v>
      </c>
      <c r="J23" s="14">
        <v>748</v>
      </c>
      <c r="K23" s="14">
        <f t="shared" si="2"/>
        <v>-608</v>
      </c>
      <c r="L23" s="13">
        <v>2.98</v>
      </c>
      <c r="M23" s="13">
        <f t="shared" si="3"/>
        <v>-1811.84</v>
      </c>
      <c r="N23" s="14">
        <v>6506</v>
      </c>
      <c r="O23" s="14">
        <f t="shared" si="4"/>
        <v>61</v>
      </c>
      <c r="P23" s="14">
        <v>1</v>
      </c>
      <c r="Q23" s="14">
        <f t="shared" si="5"/>
        <v>61</v>
      </c>
      <c r="R23" s="15">
        <v>0</v>
      </c>
      <c r="S23" s="14">
        <v>205</v>
      </c>
      <c r="T23" s="14">
        <f t="shared" si="6"/>
        <v>-144</v>
      </c>
      <c r="U23" s="13">
        <v>3.24</v>
      </c>
      <c r="V23" s="13">
        <f t="shared" si="7"/>
        <v>-466.56000000000006</v>
      </c>
      <c r="W23" s="13">
        <f t="shared" si="8"/>
        <v>-2278.4</v>
      </c>
      <c r="X23" s="13">
        <v>64.8</v>
      </c>
      <c r="Y23" s="13">
        <v>0.65</v>
      </c>
      <c r="Z23" s="12">
        <f t="shared" si="13"/>
        <v>42.12</v>
      </c>
      <c r="AA23" s="13">
        <v>2.98</v>
      </c>
      <c r="AB23" s="14">
        <v>4</v>
      </c>
      <c r="AC23" s="13">
        <f t="shared" si="10"/>
        <v>502.07039999999995</v>
      </c>
      <c r="AD23" s="35">
        <f t="shared" si="11"/>
        <v>-2780.4704000000002</v>
      </c>
      <c r="AE23" s="42">
        <f t="shared" si="14"/>
        <v>-5.8303006919689668</v>
      </c>
      <c r="AF23" s="1">
        <v>2780.47</v>
      </c>
    </row>
    <row r="24" spans="1:32">
      <c r="A24" s="14">
        <v>19</v>
      </c>
      <c r="B24" s="22" t="s">
        <v>42</v>
      </c>
      <c r="C24" s="13">
        <v>941.7</v>
      </c>
      <c r="D24" s="14">
        <v>22382</v>
      </c>
      <c r="E24" s="14">
        <v>22790</v>
      </c>
      <c r="F24" s="14">
        <f t="shared" si="0"/>
        <v>408</v>
      </c>
      <c r="G24" s="14">
        <v>20</v>
      </c>
      <c r="H24" s="15">
        <f t="shared" si="1"/>
        <v>8160</v>
      </c>
      <c r="I24" s="15">
        <v>0</v>
      </c>
      <c r="J24" s="14">
        <v>7345</v>
      </c>
      <c r="K24" s="14">
        <f t="shared" si="2"/>
        <v>815</v>
      </c>
      <c r="L24" s="13">
        <v>2.98</v>
      </c>
      <c r="M24" s="13">
        <f t="shared" si="3"/>
        <v>2428.6999999999998</v>
      </c>
      <c r="N24" s="14">
        <v>22919</v>
      </c>
      <c r="O24" s="14">
        <f t="shared" si="4"/>
        <v>129</v>
      </c>
      <c r="P24" s="14">
        <v>20</v>
      </c>
      <c r="Q24" s="14">
        <f t="shared" si="5"/>
        <v>2580</v>
      </c>
      <c r="R24" s="15">
        <v>0</v>
      </c>
      <c r="S24" s="14">
        <v>2126</v>
      </c>
      <c r="T24" s="14">
        <f t="shared" si="6"/>
        <v>454</v>
      </c>
      <c r="U24" s="13">
        <v>3.24</v>
      </c>
      <c r="V24" s="13">
        <f t="shared" si="7"/>
        <v>1470.96</v>
      </c>
      <c r="W24" s="13">
        <f t="shared" si="8"/>
        <v>3899.66</v>
      </c>
      <c r="X24" s="13">
        <v>121.3</v>
      </c>
      <c r="Y24" s="13">
        <v>0.65</v>
      </c>
      <c r="Z24" s="12">
        <f t="shared" si="13"/>
        <v>78.844999999999999</v>
      </c>
      <c r="AA24" s="13">
        <v>2.98</v>
      </c>
      <c r="AB24" s="14">
        <v>4</v>
      </c>
      <c r="AC24" s="13">
        <f t="shared" si="10"/>
        <v>939.83240000000001</v>
      </c>
      <c r="AD24" s="35">
        <f t="shared" si="11"/>
        <v>2959.8275999999996</v>
      </c>
      <c r="AE24" s="42">
        <f t="shared" si="14"/>
        <v>3.1430684931506843</v>
      </c>
    </row>
    <row r="25" spans="1:32">
      <c r="A25" s="14">
        <v>20</v>
      </c>
      <c r="B25" s="22" t="s">
        <v>43</v>
      </c>
      <c r="C25" s="38">
        <v>1111.5999999999999</v>
      </c>
      <c r="D25" s="14">
        <v>22203</v>
      </c>
      <c r="E25" s="14">
        <v>22651</v>
      </c>
      <c r="F25" s="14">
        <f t="shared" si="0"/>
        <v>448</v>
      </c>
      <c r="G25" s="14">
        <v>17</v>
      </c>
      <c r="H25" s="15">
        <f t="shared" si="1"/>
        <v>7616</v>
      </c>
      <c r="I25" s="15">
        <v>51</v>
      </c>
      <c r="J25" s="14">
        <v>6678</v>
      </c>
      <c r="K25" s="14">
        <f t="shared" si="2"/>
        <v>887</v>
      </c>
      <c r="L25" s="13">
        <v>2.98</v>
      </c>
      <c r="M25" s="13">
        <f t="shared" si="3"/>
        <v>2643.2599999999998</v>
      </c>
      <c r="N25" s="14">
        <v>22708</v>
      </c>
      <c r="O25" s="14">
        <f t="shared" si="4"/>
        <v>57</v>
      </c>
      <c r="P25" s="14">
        <v>17</v>
      </c>
      <c r="Q25" s="14">
        <f t="shared" si="5"/>
        <v>969</v>
      </c>
      <c r="R25" s="15">
        <v>17</v>
      </c>
      <c r="S25" s="14">
        <v>2333</v>
      </c>
      <c r="T25" s="14">
        <f t="shared" si="6"/>
        <v>-1381</v>
      </c>
      <c r="U25" s="13">
        <v>3.24</v>
      </c>
      <c r="V25" s="13">
        <f t="shared" si="7"/>
        <v>-4474.4400000000005</v>
      </c>
      <c r="W25" s="13">
        <f t="shared" si="8"/>
        <v>-1831.1800000000007</v>
      </c>
      <c r="X25" s="13">
        <v>30.03</v>
      </c>
      <c r="Y25" s="13">
        <v>0.65</v>
      </c>
      <c r="Z25" s="12">
        <f t="shared" si="13"/>
        <v>19.519500000000001</v>
      </c>
      <c r="AA25" s="13">
        <v>2.98</v>
      </c>
      <c r="AB25" s="14">
        <v>4</v>
      </c>
      <c r="AC25" s="13">
        <f t="shared" si="10"/>
        <v>232.67243999999999</v>
      </c>
      <c r="AD25" s="35">
        <f t="shared" si="11"/>
        <v>-2063.8524400000006</v>
      </c>
      <c r="AE25" s="42">
        <f t="shared" si="14"/>
        <v>-1.8566502698812528</v>
      </c>
      <c r="AF25" s="1">
        <v>2063.85</v>
      </c>
    </row>
    <row r="26" spans="1:32" ht="25.5">
      <c r="A26" s="14">
        <v>21</v>
      </c>
      <c r="B26" s="22" t="s">
        <v>44</v>
      </c>
      <c r="C26" s="13">
        <v>526.70000000000005</v>
      </c>
      <c r="D26" s="14">
        <v>72579</v>
      </c>
      <c r="E26" s="14">
        <v>74085</v>
      </c>
      <c r="F26" s="14">
        <f t="shared" si="0"/>
        <v>1506</v>
      </c>
      <c r="G26" s="14">
        <v>1</v>
      </c>
      <c r="H26" s="15">
        <f t="shared" si="1"/>
        <v>1506</v>
      </c>
      <c r="I26" s="15">
        <v>0</v>
      </c>
      <c r="J26" s="14">
        <v>1832</v>
      </c>
      <c r="K26" s="14">
        <f t="shared" si="2"/>
        <v>-326</v>
      </c>
      <c r="L26" s="13">
        <v>2.98</v>
      </c>
      <c r="M26" s="13">
        <f t="shared" si="3"/>
        <v>-971.48</v>
      </c>
      <c r="N26" s="14">
        <v>74997</v>
      </c>
      <c r="O26" s="14">
        <f t="shared" si="4"/>
        <v>912</v>
      </c>
      <c r="P26" s="14">
        <v>1</v>
      </c>
      <c r="Q26" s="14">
        <f t="shared" si="5"/>
        <v>912</v>
      </c>
      <c r="R26" s="15">
        <v>0</v>
      </c>
      <c r="S26" s="14">
        <v>888</v>
      </c>
      <c r="T26" s="14">
        <f t="shared" si="6"/>
        <v>24</v>
      </c>
      <c r="U26" s="13">
        <v>3.24</v>
      </c>
      <c r="V26" s="13">
        <f t="shared" si="7"/>
        <v>77.760000000000005</v>
      </c>
      <c r="W26" s="13">
        <f t="shared" si="8"/>
        <v>-893.72</v>
      </c>
      <c r="X26" s="13">
        <v>46.9</v>
      </c>
      <c r="Y26" s="13">
        <v>0.65</v>
      </c>
      <c r="Z26" s="12">
        <f t="shared" si="13"/>
        <v>30.484999999999999</v>
      </c>
      <c r="AA26" s="13">
        <v>2.98</v>
      </c>
      <c r="AB26" s="14">
        <v>4</v>
      </c>
      <c r="AC26" s="13">
        <f t="shared" si="10"/>
        <v>363.38119999999998</v>
      </c>
      <c r="AD26" s="35">
        <f t="shared" si="11"/>
        <v>-1257.1012000000001</v>
      </c>
      <c r="AE26" s="42">
        <f t="shared" si="14"/>
        <v>-2.3867499525346498</v>
      </c>
      <c r="AF26" s="1">
        <v>1257.0999999999999</v>
      </c>
    </row>
    <row r="27" spans="1:32" ht="25.5">
      <c r="A27" s="14">
        <v>22</v>
      </c>
      <c r="B27" s="22" t="s">
        <v>45</v>
      </c>
      <c r="C27" s="13">
        <v>473.4</v>
      </c>
      <c r="D27" s="14">
        <v>28147</v>
      </c>
      <c r="E27" s="14">
        <v>29962</v>
      </c>
      <c r="F27" s="14">
        <f t="shared" si="0"/>
        <v>1815</v>
      </c>
      <c r="G27" s="14">
        <v>1</v>
      </c>
      <c r="H27" s="15">
        <f t="shared" si="1"/>
        <v>1815</v>
      </c>
      <c r="I27" s="15">
        <v>0</v>
      </c>
      <c r="J27" s="14">
        <v>2996</v>
      </c>
      <c r="K27" s="14">
        <f t="shared" si="2"/>
        <v>-1181</v>
      </c>
      <c r="L27" s="13">
        <v>2.98</v>
      </c>
      <c r="M27" s="13">
        <f t="shared" si="3"/>
        <v>-3519.38</v>
      </c>
      <c r="N27" s="14">
        <v>30549</v>
      </c>
      <c r="O27" s="14">
        <f t="shared" si="4"/>
        <v>587</v>
      </c>
      <c r="P27" s="14">
        <v>1</v>
      </c>
      <c r="Q27" s="14">
        <f t="shared" si="5"/>
        <v>587</v>
      </c>
      <c r="R27" s="15">
        <v>0</v>
      </c>
      <c r="S27" s="14">
        <v>-143</v>
      </c>
      <c r="T27" s="14">
        <f t="shared" si="6"/>
        <v>730</v>
      </c>
      <c r="U27" s="13">
        <v>3.24</v>
      </c>
      <c r="V27" s="13">
        <f t="shared" si="7"/>
        <v>2365.2000000000003</v>
      </c>
      <c r="W27" s="13">
        <f t="shared" si="8"/>
        <v>-1154.1799999999998</v>
      </c>
      <c r="X27" s="13">
        <v>65.8</v>
      </c>
      <c r="Y27" s="13">
        <v>0.65</v>
      </c>
      <c r="Z27" s="12">
        <f t="shared" si="13"/>
        <v>42.77</v>
      </c>
      <c r="AA27" s="13">
        <v>2.98</v>
      </c>
      <c r="AB27" s="14">
        <v>4</v>
      </c>
      <c r="AC27" s="13">
        <f t="shared" si="10"/>
        <v>509.81840000000005</v>
      </c>
      <c r="AD27" s="35">
        <f t="shared" si="11"/>
        <v>-1663.9983999999999</v>
      </c>
      <c r="AE27" s="42">
        <f t="shared" si="14"/>
        <v>-3.5149945078158007</v>
      </c>
      <c r="AF27" s="1">
        <v>1664</v>
      </c>
    </row>
    <row r="28" spans="1:32" ht="25.5">
      <c r="A28" s="14">
        <v>213</v>
      </c>
      <c r="B28" s="22" t="s">
        <v>46</v>
      </c>
      <c r="C28" s="13">
        <v>354.6</v>
      </c>
      <c r="D28" s="14">
        <v>16870</v>
      </c>
      <c r="E28" s="14">
        <v>18242</v>
      </c>
      <c r="F28" s="14">
        <f t="shared" si="0"/>
        <v>1372</v>
      </c>
      <c r="G28" s="14">
        <v>1</v>
      </c>
      <c r="H28" s="15">
        <f t="shared" si="1"/>
        <v>1372</v>
      </c>
      <c r="I28" s="15">
        <v>0</v>
      </c>
      <c r="J28" s="14">
        <v>1703</v>
      </c>
      <c r="K28" s="14">
        <f t="shared" si="2"/>
        <v>-331</v>
      </c>
      <c r="L28" s="13">
        <v>2.98</v>
      </c>
      <c r="M28" s="13">
        <f t="shared" si="3"/>
        <v>-986.38</v>
      </c>
      <c r="N28" s="14">
        <v>18636</v>
      </c>
      <c r="O28" s="14">
        <f t="shared" si="4"/>
        <v>394</v>
      </c>
      <c r="P28" s="14">
        <v>1</v>
      </c>
      <c r="Q28" s="14">
        <f t="shared" si="5"/>
        <v>394</v>
      </c>
      <c r="R28" s="15">
        <v>0</v>
      </c>
      <c r="S28" s="14">
        <v>626</v>
      </c>
      <c r="T28" s="14">
        <f t="shared" si="6"/>
        <v>-232</v>
      </c>
      <c r="U28" s="13">
        <v>3.24</v>
      </c>
      <c r="V28" s="13">
        <f t="shared" si="7"/>
        <v>-751.68000000000006</v>
      </c>
      <c r="W28" s="13">
        <f t="shared" si="8"/>
        <v>-1738.06</v>
      </c>
      <c r="X28" s="13">
        <v>32.5</v>
      </c>
      <c r="Y28" s="13">
        <v>0.65</v>
      </c>
      <c r="Z28" s="12">
        <f t="shared" si="13"/>
        <v>21.125</v>
      </c>
      <c r="AA28" s="13">
        <v>2.98</v>
      </c>
      <c r="AB28" s="14">
        <v>4</v>
      </c>
      <c r="AC28" s="13">
        <f t="shared" si="10"/>
        <v>251.81</v>
      </c>
      <c r="AD28" s="35">
        <f t="shared" si="11"/>
        <v>-1989.87</v>
      </c>
      <c r="AE28" s="42">
        <f t="shared" si="14"/>
        <v>-5.6115905245346864</v>
      </c>
      <c r="AF28" s="1">
        <v>1989.87</v>
      </c>
    </row>
    <row r="29" spans="1:32" ht="25.5">
      <c r="A29" s="14">
        <v>24</v>
      </c>
      <c r="B29" s="22" t="s">
        <v>47</v>
      </c>
      <c r="C29" s="13">
        <v>592.4</v>
      </c>
      <c r="D29" s="14">
        <v>26905</v>
      </c>
      <c r="E29" s="14">
        <v>28497</v>
      </c>
      <c r="F29" s="14">
        <f t="shared" si="0"/>
        <v>1592</v>
      </c>
      <c r="G29" s="14">
        <v>1</v>
      </c>
      <c r="H29" s="15">
        <f t="shared" si="1"/>
        <v>1592</v>
      </c>
      <c r="I29" s="15">
        <v>0</v>
      </c>
      <c r="J29" s="14">
        <v>1646</v>
      </c>
      <c r="K29" s="14">
        <f t="shared" si="2"/>
        <v>-54</v>
      </c>
      <c r="L29" s="13">
        <v>2.98</v>
      </c>
      <c r="M29" s="13">
        <f t="shared" si="3"/>
        <v>-160.91999999999999</v>
      </c>
      <c r="N29" s="14">
        <v>28918</v>
      </c>
      <c r="O29" s="14">
        <f t="shared" si="4"/>
        <v>421</v>
      </c>
      <c r="P29" s="14">
        <v>1</v>
      </c>
      <c r="Q29" s="14">
        <f t="shared" si="5"/>
        <v>421</v>
      </c>
      <c r="R29" s="15">
        <v>0</v>
      </c>
      <c r="S29" s="14">
        <v>521</v>
      </c>
      <c r="T29" s="14">
        <f t="shared" si="6"/>
        <v>-100</v>
      </c>
      <c r="U29" s="13">
        <v>3.24</v>
      </c>
      <c r="V29" s="13">
        <f t="shared" si="7"/>
        <v>-324</v>
      </c>
      <c r="W29" s="13">
        <f t="shared" si="8"/>
        <v>-484.91999999999996</v>
      </c>
      <c r="X29" s="13">
        <v>62.2</v>
      </c>
      <c r="Y29" s="13">
        <v>0.65</v>
      </c>
      <c r="Z29" s="12">
        <f t="shared" si="13"/>
        <v>40.43</v>
      </c>
      <c r="AA29" s="13">
        <v>2.98</v>
      </c>
      <c r="AB29" s="14">
        <v>4</v>
      </c>
      <c r="AC29" s="13">
        <f t="shared" si="10"/>
        <v>481.92559999999997</v>
      </c>
      <c r="AD29" s="35">
        <f t="shared" si="11"/>
        <v>-966.84559999999988</v>
      </c>
      <c r="AE29" s="42">
        <f t="shared" si="14"/>
        <v>-1.6320823767724508</v>
      </c>
      <c r="AF29" s="1">
        <v>966.85</v>
      </c>
    </row>
    <row r="30" spans="1:32" ht="25.5">
      <c r="A30" s="14">
        <v>25</v>
      </c>
      <c r="B30" s="22" t="s">
        <v>54</v>
      </c>
      <c r="C30" s="13">
        <v>592.4</v>
      </c>
      <c r="D30" s="14">
        <v>7856</v>
      </c>
      <c r="E30" s="14">
        <v>8163</v>
      </c>
      <c r="F30" s="14">
        <f t="shared" si="0"/>
        <v>307</v>
      </c>
      <c r="G30" s="14">
        <v>20</v>
      </c>
      <c r="H30" s="15">
        <f t="shared" si="1"/>
        <v>6140</v>
      </c>
      <c r="I30" s="15">
        <v>0</v>
      </c>
      <c r="J30" s="14">
        <v>5574</v>
      </c>
      <c r="K30" s="14">
        <f t="shared" si="2"/>
        <v>566</v>
      </c>
      <c r="L30" s="13">
        <v>2.98</v>
      </c>
      <c r="M30" s="13">
        <f t="shared" si="3"/>
        <v>1686.68</v>
      </c>
      <c r="N30" s="14">
        <v>8225</v>
      </c>
      <c r="O30" s="14">
        <f t="shared" si="4"/>
        <v>62</v>
      </c>
      <c r="P30" s="14">
        <v>20</v>
      </c>
      <c r="Q30" s="14">
        <f t="shared" si="5"/>
        <v>1240</v>
      </c>
      <c r="R30" s="15">
        <v>0</v>
      </c>
      <c r="S30" s="14">
        <v>1699</v>
      </c>
      <c r="T30" s="14">
        <f t="shared" si="6"/>
        <v>-459</v>
      </c>
      <c r="U30" s="13">
        <v>3.24</v>
      </c>
      <c r="V30" s="13">
        <f t="shared" si="7"/>
        <v>-1487.16</v>
      </c>
      <c r="W30" s="13">
        <f t="shared" si="8"/>
        <v>199.51999999999998</v>
      </c>
      <c r="X30" s="13">
        <v>62.18</v>
      </c>
      <c r="Y30" s="13">
        <v>0.65</v>
      </c>
      <c r="Z30" s="12">
        <f t="shared" si="13"/>
        <v>40.417000000000002</v>
      </c>
      <c r="AA30" s="13">
        <v>2.98</v>
      </c>
      <c r="AB30" s="14">
        <v>4</v>
      </c>
      <c r="AC30" s="13">
        <f t="shared" si="10"/>
        <v>481.77064000000001</v>
      </c>
      <c r="AD30" s="35">
        <f t="shared" si="11"/>
        <v>-282.25064000000003</v>
      </c>
      <c r="AE30" s="42">
        <f t="shared" si="14"/>
        <v>-0.47645280216070229</v>
      </c>
      <c r="AF30" s="1">
        <v>282.25</v>
      </c>
    </row>
    <row r="31" spans="1:32" ht="18.75" customHeight="1">
      <c r="A31" s="14">
        <v>26</v>
      </c>
      <c r="B31" s="30" t="s">
        <v>48</v>
      </c>
      <c r="C31" s="13">
        <v>410.4</v>
      </c>
      <c r="D31" s="14">
        <v>19538</v>
      </c>
      <c r="E31" s="14">
        <v>23120</v>
      </c>
      <c r="F31" s="14">
        <f t="shared" si="0"/>
        <v>3582</v>
      </c>
      <c r="G31" s="14">
        <v>1</v>
      </c>
      <c r="H31" s="15">
        <f t="shared" si="1"/>
        <v>3582</v>
      </c>
      <c r="I31" s="15">
        <v>0</v>
      </c>
      <c r="J31" s="14">
        <v>3538</v>
      </c>
      <c r="K31" s="14">
        <f t="shared" si="2"/>
        <v>44</v>
      </c>
      <c r="L31" s="13">
        <v>2.98</v>
      </c>
      <c r="M31" s="13">
        <f t="shared" si="3"/>
        <v>131.12</v>
      </c>
      <c r="N31" s="14">
        <v>24425</v>
      </c>
      <c r="O31" s="14">
        <f t="shared" si="4"/>
        <v>1305</v>
      </c>
      <c r="P31" s="14">
        <v>1</v>
      </c>
      <c r="Q31" s="14">
        <f t="shared" si="5"/>
        <v>1305</v>
      </c>
      <c r="R31" s="15">
        <v>0</v>
      </c>
      <c r="S31" s="14">
        <v>842</v>
      </c>
      <c r="T31" s="14">
        <f t="shared" si="6"/>
        <v>463</v>
      </c>
      <c r="U31" s="13">
        <v>3.24</v>
      </c>
      <c r="V31" s="13">
        <f t="shared" si="7"/>
        <v>1500.1200000000001</v>
      </c>
      <c r="W31" s="13">
        <f t="shared" si="8"/>
        <v>1631.2400000000002</v>
      </c>
      <c r="X31" s="13">
        <v>55.4</v>
      </c>
      <c r="Y31" s="13">
        <v>0.65</v>
      </c>
      <c r="Z31" s="12">
        <f t="shared" si="13"/>
        <v>36.01</v>
      </c>
      <c r="AA31" s="13">
        <v>2.98</v>
      </c>
      <c r="AB31" s="14">
        <v>4</v>
      </c>
      <c r="AC31" s="13">
        <f t="shared" si="10"/>
        <v>429.23919999999998</v>
      </c>
      <c r="AD31" s="35">
        <f t="shared" si="11"/>
        <v>1202.0008000000003</v>
      </c>
      <c r="AE31" s="42">
        <f t="shared" si="14"/>
        <v>2.9288518518518525</v>
      </c>
    </row>
    <row r="32" spans="1:32" ht="18" customHeight="1">
      <c r="A32" s="14">
        <v>27</v>
      </c>
      <c r="B32" s="30" t="s">
        <v>49</v>
      </c>
      <c r="C32" s="13">
        <v>673</v>
      </c>
      <c r="D32" s="14">
        <v>26760</v>
      </c>
      <c r="E32" s="14">
        <v>31076</v>
      </c>
      <c r="F32" s="14">
        <f t="shared" si="0"/>
        <v>4316</v>
      </c>
      <c r="G32" s="14">
        <v>1</v>
      </c>
      <c r="H32" s="15">
        <f t="shared" si="1"/>
        <v>4316</v>
      </c>
      <c r="I32" s="15">
        <v>0</v>
      </c>
      <c r="J32" s="14">
        <v>4048</v>
      </c>
      <c r="K32" s="14">
        <f t="shared" si="2"/>
        <v>268</v>
      </c>
      <c r="L32" s="13">
        <v>2.98</v>
      </c>
      <c r="M32" s="13">
        <f t="shared" si="3"/>
        <v>798.64</v>
      </c>
      <c r="N32" s="14">
        <v>32652</v>
      </c>
      <c r="O32" s="14">
        <f t="shared" si="4"/>
        <v>1576</v>
      </c>
      <c r="P32" s="14">
        <v>1</v>
      </c>
      <c r="Q32" s="14">
        <f t="shared" si="5"/>
        <v>1576</v>
      </c>
      <c r="R32" s="15">
        <v>0</v>
      </c>
      <c r="S32" s="14">
        <v>1452</v>
      </c>
      <c r="T32" s="14">
        <f t="shared" si="6"/>
        <v>124</v>
      </c>
      <c r="U32" s="13">
        <v>3.24</v>
      </c>
      <c r="V32" s="13">
        <f t="shared" si="7"/>
        <v>401.76000000000005</v>
      </c>
      <c r="W32" s="13">
        <f t="shared" si="8"/>
        <v>1200.4000000000001</v>
      </c>
      <c r="X32" s="13">
        <v>79.099999999999994</v>
      </c>
      <c r="Y32" s="13">
        <v>0.65</v>
      </c>
      <c r="Z32" s="12">
        <f t="shared" si="13"/>
        <v>51.414999999999999</v>
      </c>
      <c r="AA32" s="13">
        <v>2.98</v>
      </c>
      <c r="AB32" s="14">
        <v>4</v>
      </c>
      <c r="AC32" s="13">
        <f t="shared" si="10"/>
        <v>612.86680000000001</v>
      </c>
      <c r="AD32" s="35">
        <f t="shared" si="11"/>
        <v>587.53320000000008</v>
      </c>
      <c r="AE32" s="42">
        <f t="shared" si="14"/>
        <v>0.87300624071322452</v>
      </c>
    </row>
    <row r="33" spans="1:32" ht="17.25" customHeight="1">
      <c r="A33" s="14">
        <v>28</v>
      </c>
      <c r="B33" s="30" t="s">
        <v>50</v>
      </c>
      <c r="C33" s="13">
        <v>602.20000000000005</v>
      </c>
      <c r="D33" s="14">
        <v>48731</v>
      </c>
      <c r="E33" s="14">
        <v>55164</v>
      </c>
      <c r="F33" s="14">
        <f t="shared" si="0"/>
        <v>6433</v>
      </c>
      <c r="G33" s="14">
        <v>1</v>
      </c>
      <c r="H33" s="15">
        <f t="shared" si="1"/>
        <v>6433</v>
      </c>
      <c r="I33" s="15">
        <v>0</v>
      </c>
      <c r="J33" s="14">
        <v>5004</v>
      </c>
      <c r="K33" s="14">
        <f t="shared" si="2"/>
        <v>1429</v>
      </c>
      <c r="L33" s="13">
        <v>2.98</v>
      </c>
      <c r="M33" s="13">
        <f t="shared" si="3"/>
        <v>4258.42</v>
      </c>
      <c r="N33" s="14">
        <v>58372</v>
      </c>
      <c r="O33" s="14">
        <f t="shared" si="4"/>
        <v>3208</v>
      </c>
      <c r="P33" s="14">
        <v>1</v>
      </c>
      <c r="Q33" s="14">
        <f t="shared" si="5"/>
        <v>3208</v>
      </c>
      <c r="R33" s="15">
        <v>0</v>
      </c>
      <c r="S33" s="14">
        <v>2200</v>
      </c>
      <c r="T33" s="14">
        <f t="shared" si="6"/>
        <v>1008</v>
      </c>
      <c r="U33" s="13">
        <v>3.24</v>
      </c>
      <c r="V33" s="13">
        <f t="shared" si="7"/>
        <v>3265.92</v>
      </c>
      <c r="W33" s="13">
        <f t="shared" si="8"/>
        <v>7524.34</v>
      </c>
      <c r="X33" s="13">
        <v>76.7</v>
      </c>
      <c r="Y33" s="13">
        <v>0.65</v>
      </c>
      <c r="Z33" s="12">
        <f t="shared" si="13"/>
        <v>49.855000000000004</v>
      </c>
      <c r="AA33" s="13">
        <v>2.98</v>
      </c>
      <c r="AB33" s="14">
        <v>4</v>
      </c>
      <c r="AC33" s="13">
        <f t="shared" si="10"/>
        <v>594.27160000000003</v>
      </c>
      <c r="AD33" s="35">
        <f t="shared" si="11"/>
        <v>6930.0684000000001</v>
      </c>
      <c r="AE33" s="42">
        <f t="shared" si="14"/>
        <v>11.507918299568249</v>
      </c>
    </row>
    <row r="34" spans="1:32">
      <c r="A34" s="14">
        <v>29</v>
      </c>
      <c r="B34" s="22" t="s">
        <v>52</v>
      </c>
      <c r="C34" s="38">
        <v>1519.1</v>
      </c>
      <c r="D34" s="25">
        <v>10287.621999999999</v>
      </c>
      <c r="E34" s="25">
        <v>10852.710999999999</v>
      </c>
      <c r="F34" s="14">
        <f t="shared" si="0"/>
        <v>565.08899999999994</v>
      </c>
      <c r="G34" s="14">
        <v>20</v>
      </c>
      <c r="H34" s="15">
        <f t="shared" si="1"/>
        <v>11301.779999999999</v>
      </c>
      <c r="I34" s="15">
        <v>0</v>
      </c>
      <c r="J34" s="14">
        <v>10954</v>
      </c>
      <c r="K34" s="14">
        <f t="shared" si="2"/>
        <v>347.77999999999884</v>
      </c>
      <c r="L34" s="13">
        <v>2.98</v>
      </c>
      <c r="M34" s="13">
        <f t="shared" si="3"/>
        <v>1036.3843999999965</v>
      </c>
      <c r="N34" s="25">
        <v>11047.073</v>
      </c>
      <c r="O34" s="25">
        <f t="shared" si="4"/>
        <v>194.36200000000099</v>
      </c>
      <c r="P34" s="14">
        <v>20</v>
      </c>
      <c r="Q34" s="14">
        <f t="shared" si="5"/>
        <v>3887.2400000000198</v>
      </c>
      <c r="R34" s="15">
        <v>0</v>
      </c>
      <c r="S34" s="14">
        <v>3908</v>
      </c>
      <c r="T34" s="14">
        <f t="shared" si="6"/>
        <v>-20.759999999980209</v>
      </c>
      <c r="U34" s="13">
        <v>3.24</v>
      </c>
      <c r="V34" s="13">
        <f t="shared" si="7"/>
        <v>-67.26239999993588</v>
      </c>
      <c r="W34" s="13">
        <f t="shared" si="8"/>
        <v>969.12200000006067</v>
      </c>
      <c r="X34" s="13">
        <v>1293</v>
      </c>
      <c r="Y34" s="13">
        <v>0.65</v>
      </c>
      <c r="Z34" s="12">
        <f t="shared" si="13"/>
        <v>840.45</v>
      </c>
      <c r="AA34" s="13">
        <v>2.98</v>
      </c>
      <c r="AB34" s="14">
        <v>4</v>
      </c>
      <c r="AC34" s="13">
        <f t="shared" si="10"/>
        <v>10018.164000000001</v>
      </c>
      <c r="AD34" s="35">
        <f t="shared" si="11"/>
        <v>-9049.0419999999394</v>
      </c>
      <c r="AE34" s="42">
        <f t="shared" si="14"/>
        <v>-5.95684418405631</v>
      </c>
      <c r="AF34" s="1">
        <v>9049.0400000000009</v>
      </c>
    </row>
    <row r="35" spans="1:32">
      <c r="A35" s="14">
        <v>30</v>
      </c>
      <c r="B35" s="30" t="s">
        <v>51</v>
      </c>
      <c r="C35" s="13"/>
      <c r="D35" s="14"/>
      <c r="E35" s="14"/>
      <c r="F35" s="14">
        <f t="shared" si="0"/>
        <v>0</v>
      </c>
      <c r="G35" s="14"/>
      <c r="H35" s="15">
        <f t="shared" si="1"/>
        <v>0</v>
      </c>
      <c r="I35" s="15"/>
      <c r="J35" s="14"/>
      <c r="K35" s="14">
        <f t="shared" si="2"/>
        <v>0</v>
      </c>
      <c r="L35" s="13">
        <v>2.98</v>
      </c>
      <c r="M35" s="13">
        <f t="shared" si="3"/>
        <v>0</v>
      </c>
      <c r="N35" s="14"/>
      <c r="O35" s="14">
        <f t="shared" si="4"/>
        <v>0</v>
      </c>
      <c r="P35" s="14"/>
      <c r="Q35" s="14">
        <f t="shared" si="5"/>
        <v>0</v>
      </c>
      <c r="R35" s="15"/>
      <c r="S35" s="14"/>
      <c r="T35" s="14">
        <f t="shared" si="6"/>
        <v>0</v>
      </c>
      <c r="U35" s="13">
        <v>3.24</v>
      </c>
      <c r="V35" s="13">
        <f t="shared" si="7"/>
        <v>0</v>
      </c>
      <c r="W35" s="13">
        <f t="shared" si="8"/>
        <v>0</v>
      </c>
      <c r="X35" s="13"/>
      <c r="Y35" s="13">
        <v>0.65</v>
      </c>
      <c r="Z35" s="12"/>
      <c r="AA35" s="13">
        <v>2.98</v>
      </c>
      <c r="AB35" s="14">
        <v>4</v>
      </c>
      <c r="AC35" s="13">
        <f t="shared" si="10"/>
        <v>0</v>
      </c>
      <c r="AD35" s="35">
        <f t="shared" si="11"/>
        <v>0</v>
      </c>
      <c r="AE35" s="42"/>
    </row>
    <row r="36" spans="1:32">
      <c r="A36" s="34"/>
      <c r="B36" s="32" t="s">
        <v>53</v>
      </c>
      <c r="C36" s="33"/>
      <c r="D36" s="34"/>
      <c r="E36" s="34"/>
      <c r="F36" s="34"/>
      <c r="G36" s="34"/>
      <c r="H36" s="34">
        <f>SUM(H6:H35)</f>
        <v>136688.91999999998</v>
      </c>
      <c r="I36" s="34">
        <f>SUM(I6:I35)</f>
        <v>255</v>
      </c>
      <c r="J36" s="34">
        <f>SUM(J6:J35)</f>
        <v>129726</v>
      </c>
      <c r="K36" s="34">
        <f t="shared" si="2"/>
        <v>6707.9199999999837</v>
      </c>
      <c r="L36" s="33"/>
      <c r="M36" s="33">
        <f>SUM(M6:M35)</f>
        <v>19989.601599999922</v>
      </c>
      <c r="N36" s="34"/>
      <c r="O36" s="34"/>
      <c r="P36" s="34"/>
      <c r="Q36" s="34">
        <f>SUM(Q6:Q35)</f>
        <v>48894.66000000004</v>
      </c>
      <c r="R36" s="34">
        <f>SUM(R6:R35)</f>
        <v>102</v>
      </c>
      <c r="S36" s="34">
        <f>SUM(S6:S35)</f>
        <v>42259</v>
      </c>
      <c r="T36" s="34">
        <f>SUM(T6:T35)</f>
        <v>6533.6600000000381</v>
      </c>
      <c r="U36" s="33"/>
      <c r="V36" s="33">
        <f>SUM(V6:V35)</f>
        <v>21169.058400000125</v>
      </c>
      <c r="W36" s="33">
        <f t="shared" si="8"/>
        <v>41158.660000000047</v>
      </c>
      <c r="X36" s="33">
        <f>SUM(X6:X35)</f>
        <v>3221.96</v>
      </c>
      <c r="Y36" s="33"/>
      <c r="Z36" s="31">
        <f>SUM(Z6:Z35)</f>
        <v>2094.2739999999994</v>
      </c>
      <c r="AA36" s="33"/>
      <c r="AB36" s="34"/>
      <c r="AC36" s="33">
        <f>SUM(AC6:AC35)</f>
        <v>24963.746080000001</v>
      </c>
      <c r="AD36" s="33">
        <f t="shared" si="11"/>
        <v>16194.913920000046</v>
      </c>
      <c r="AE36" s="33"/>
      <c r="AF36" s="39">
        <f>SUM(AF7:AF35)</f>
        <v>33632.829999999994</v>
      </c>
    </row>
  </sheetData>
  <mergeCells count="16">
    <mergeCell ref="AE3:AE5"/>
    <mergeCell ref="X3:AC4"/>
    <mergeCell ref="AD3:AD5"/>
    <mergeCell ref="B3:B5"/>
    <mergeCell ref="A3:A5"/>
    <mergeCell ref="D3:W3"/>
    <mergeCell ref="U4:U5"/>
    <mergeCell ref="V4:V5"/>
    <mergeCell ref="W4:W5"/>
    <mergeCell ref="C3:C5"/>
    <mergeCell ref="M4:M5"/>
    <mergeCell ref="N4:Q4"/>
    <mergeCell ref="R4:T4"/>
    <mergeCell ref="L4:L5"/>
    <mergeCell ref="D4:H4"/>
    <mergeCell ref="I4:K4"/>
  </mergeCells>
  <pageMargins left="0.9055118110236221" right="0.31496062992125984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2023-02-08T10:45:02Z</dcterms:modified>
</cp:coreProperties>
</file>